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835" windowHeight="4230" tabRatio="741" activeTab="0"/>
  </bookViews>
  <sheets>
    <sheet name="Income stmt" sheetId="1" r:id="rId1"/>
    <sheet name="B.Sheet" sheetId="2" r:id="rId2"/>
    <sheet name="Notes" sheetId="3" r:id="rId3"/>
    <sheet name="Accts" sheetId="4" state="hidden" r:id="rId4"/>
  </sheets>
  <definedNames>
    <definedName name="\c">#REF!</definedName>
    <definedName name="\d">#REF!</definedName>
    <definedName name="_Order1" hidden="1">255</definedName>
    <definedName name="_P">#REF!</definedName>
    <definedName name="BS1_">#REF!</definedName>
    <definedName name="BS2_">#REF!</definedName>
    <definedName name="BS3_">#REF!</definedName>
    <definedName name="HEAD">#REF!</definedName>
    <definedName name="HEAD1">#REF!</definedName>
    <definedName name="PG1">#REF!</definedName>
    <definedName name="PG2">#REF!</definedName>
    <definedName name="PG3">#REF!</definedName>
    <definedName name="PLDEPT">#REF!</definedName>
    <definedName name="PLDET">#REF!</definedName>
    <definedName name="PLSUM">#REF!</definedName>
    <definedName name="_xlnm.Print_Area" localSheetId="1">'B.Sheet'!$A:$IV</definedName>
    <definedName name="_xlnm.Print_Area" localSheetId="0">'Income stmt'!$A$1:$J$54</definedName>
    <definedName name="_xlnm.Print_Area" localSheetId="2">'Notes'!$A$1:$J$139</definedName>
    <definedName name="PRINT_AREA_MI">#REF!</definedName>
    <definedName name="Z_4E97278B_E5D5_11D3_97F3_006008D286AC_.wvu.Cols" localSheetId="0" hidden="1">'Income stmt'!#REF!</definedName>
    <definedName name="Z_4E97278B_E5D5_11D3_97F3_006008D286AC_.wvu.PrintArea" localSheetId="0" hidden="1">'Income stmt'!$A$1:$J$63</definedName>
    <definedName name="Z_4E97278B_E5D5_11D3_97F3_006008D286AC_.wvu.Rows" localSheetId="0" hidden="1">'Income stmt'!#REF!,'Income stmt'!#REF!</definedName>
    <definedName name="Z_84808E20_2FC4_11D4_8B88_00C04FF4D284_.wvu.PrintArea" localSheetId="0" hidden="1">'Income stmt'!$A$1:$J$63</definedName>
    <definedName name="Z_84808E20_2FC4_11D4_8B88_00C04FF4D284_.wvu.Rows" localSheetId="0" hidden="1">'Income stmt'!#REF!,'Income stmt'!#REF!,'Income stmt'!#REF!,'Income stmt'!#REF!,'Income stmt'!#REF!</definedName>
    <definedName name="Z_D06ECB20_2FF2_11D4_96B2_00A00CC3B01B_.wvu.PrintArea" localSheetId="0" hidden="1">'Income stmt'!$A$1:$J$63</definedName>
    <definedName name="Z_D06ECB20_2FF2_11D4_96B2_00A00CC3B01B_.wvu.Rows" localSheetId="0" hidden="1">'Income stmt'!#REF!,'Income stmt'!#REF!,'Income stmt'!#REF!,'Income stmt'!#REF!,'Income stmt'!#REF!</definedName>
    <definedName name="zz">'Notes'!$A$141:A65360</definedName>
  </definedNames>
  <calcPr fullCalcOnLoad="1"/>
</workbook>
</file>

<file path=xl/comments4.xml><?xml version="1.0" encoding="utf-8"?>
<comments xmlns="http://schemas.openxmlformats.org/spreadsheetml/2006/main">
  <authors>
    <author>A satisfied Microsoft Office user</author>
  </authors>
  <commentList>
    <comment ref="B17" authorId="0">
      <text>
        <r>
          <rPr>
            <sz val="7"/>
            <rFont val="Tahoma"/>
            <family val="0"/>
          </rPr>
          <t>AKM: Reclassed RM1.588m and RM167k to FRNs and commercial papers respectively (being discount on the financial instruments), and RM2.985m to prepayments</t>
        </r>
      </text>
    </comment>
    <comment ref="B22" authorId="0">
      <text>
        <r>
          <rPr>
            <sz val="7"/>
            <rFont val="Tahoma"/>
            <family val="0"/>
          </rPr>
          <t xml:space="preserve">AKM: Reclassed RM2.985m from deferred exp
</t>
        </r>
      </text>
    </comment>
    <comment ref="B33" authorId="0">
      <text>
        <r>
          <rPr>
            <sz val="7"/>
            <rFont val="Tahoma"/>
            <family val="0"/>
          </rPr>
          <t>AKM: Reclassed RM60m from FRNs and RM167k from deferred exp being discount on commercial papers</t>
        </r>
      </text>
    </comment>
    <comment ref="B35" authorId="0">
      <text>
        <r>
          <rPr>
            <sz val="7"/>
            <rFont val="Tahoma"/>
            <family val="0"/>
          </rPr>
          <t>AKM: Reclassed RM103k from deferred tax</t>
        </r>
      </text>
    </comment>
    <comment ref="B65" authorId="0">
      <text>
        <r>
          <rPr>
            <sz val="7"/>
            <rFont val="Tahoma"/>
            <family val="0"/>
          </rPr>
          <t>AKM: Reclassed RM1.588m from deferred exp being discount on FRNs and reclassed RM60m to short term borrowings being FRNs due within 12 mths</t>
        </r>
      </text>
    </comment>
    <comment ref="B67" authorId="0">
      <text>
        <r>
          <rPr>
            <sz val="7"/>
            <rFont val="Tahoma"/>
            <family val="0"/>
          </rPr>
          <t>AKM: Reclassed RM103k to other creditors</t>
        </r>
      </text>
    </comment>
  </commentList>
</comments>
</file>

<file path=xl/sharedStrings.xml><?xml version="1.0" encoding="utf-8"?>
<sst xmlns="http://schemas.openxmlformats.org/spreadsheetml/2006/main" count="305" uniqueCount="236">
  <si>
    <t>Operating profit before interest charges and exceptional items for the year amounted to RM91.3 million compared to a loss of RM86.6 million in 1999.  However, after accounting for interest charges, exceptional items, share of associates' losses and taxation, the Group recorded a small net loss of RM0.214 million which showed a significant turnaround from the net loss of RM253.4 million in 1999.  The improvement is due to the better market conditions during the year as cement demand in Peninsular Malaysia increased by 25% and selling prices recovered from their lows in 1999 and the early months of 2000.  The improved performance was also attributed to better plant performance at Langkawi Works and cost savings arising from reduction in financial charges and integration of its operations with those of other companies in the Malayan Cement Group.</t>
  </si>
  <si>
    <t>Prospects for the Financial Year Ending 2001</t>
  </si>
  <si>
    <t>For the current year, the construction sector in Malaysia is expected to expand further on the back of continuing government spending on infrastructure and other development projects.  According to the industry forecast, cement demand is expected to increase by around 12% in 2001.  The Group will continue to focus on the implementation of the operational improvement programmes aimed at delivering further sustainable reduction in operating costs.  Against this backdrop and barring unforeseen circumstances,  the Board holds an optimistic view for the financial year ending 31st December 2001.</t>
  </si>
  <si>
    <t>The proposed unconditional mandatory take-over offer by UEM to the other shareholders of CMA for up to 164,258,910 ordinary shares of RM1.00 each in CMA it does not own at RM2.76 per share after the Proposed CMA Disposal and Proposed Assets Acquisitions.</t>
  </si>
  <si>
    <t>Certain comparative figures in the balance sheet have been reclassified to conform with current year's presentation.</t>
  </si>
  <si>
    <t>Associated companies</t>
  </si>
  <si>
    <t>KEDAH CEMENT HOLDINGS BERHAD</t>
  </si>
  <si>
    <t>CONSOLIDATED BALANCE SHEET AS AT 31 DECEMBER 1999</t>
  </si>
  <si>
    <t>RM'000</t>
  </si>
  <si>
    <t>Fixed Assets</t>
  </si>
  <si>
    <t>Investment in subsidiary companies</t>
  </si>
  <si>
    <t>Investment in associate companies</t>
  </si>
  <si>
    <t>Investments</t>
  </si>
  <si>
    <t>Advance to subsidiary company</t>
  </si>
  <si>
    <t>Deferred expenditure</t>
  </si>
  <si>
    <t>Current Assets</t>
  </si>
  <si>
    <t>Stocks</t>
  </si>
  <si>
    <t>Trade Debtors</t>
  </si>
  <si>
    <t>Other debtors and prepayments</t>
  </si>
  <si>
    <t>Amount due from subsidiaries</t>
  </si>
  <si>
    <t>Amount due from related company-KC group</t>
  </si>
  <si>
    <t>Short term investment</t>
  </si>
  <si>
    <t>Cash and bank balances</t>
  </si>
  <si>
    <t>Current Liabilities</t>
  </si>
  <si>
    <t>Bank overdrafts</t>
  </si>
  <si>
    <t>Short term loans</t>
  </si>
  <si>
    <t>Trade creditors</t>
  </si>
  <si>
    <t>Other creditors and accruals</t>
  </si>
  <si>
    <t>Amount due to holding company</t>
  </si>
  <si>
    <t>Amount due to related company- KC group</t>
  </si>
  <si>
    <t>Provision for taxation</t>
  </si>
  <si>
    <t>Net Current liabilities</t>
  </si>
  <si>
    <t>Represented by:</t>
  </si>
  <si>
    <t>Share Capital</t>
  </si>
  <si>
    <t>Share Premium</t>
  </si>
  <si>
    <t xml:space="preserve"> </t>
  </si>
  <si>
    <t>Revaluation Reserve</t>
  </si>
  <si>
    <t>Merger Reserve</t>
  </si>
  <si>
    <t>Retained Profit/(Accumulated Losses)</t>
  </si>
  <si>
    <t>Holding company advance</t>
  </si>
  <si>
    <t>Long term loan</t>
  </si>
  <si>
    <t>Fixed rate bonds</t>
  </si>
  <si>
    <t>Floating rate notes</t>
  </si>
  <si>
    <t>Deferred income</t>
  </si>
  <si>
    <t>Deferred taxation</t>
  </si>
  <si>
    <t>Retirement benefits</t>
  </si>
  <si>
    <t>Validation Check</t>
  </si>
  <si>
    <t>CONSOLIDATED PROFIT &amp; LOSS ACCOUNT</t>
  </si>
  <si>
    <t>Turnover</t>
  </si>
  <si>
    <t>Less: Expenses</t>
  </si>
  <si>
    <t>(Loss)/Profit before tax</t>
  </si>
  <si>
    <t>Share of profit of asso co.</t>
  </si>
  <si>
    <t>Taxation</t>
  </si>
  <si>
    <t>(Loss)/Profit after taxation</t>
  </si>
  <si>
    <t>Dividends</t>
  </si>
  <si>
    <t>Accumulated losses b/f</t>
  </si>
  <si>
    <t>Accumulated losses c/f</t>
  </si>
  <si>
    <t>31/12/1999</t>
  </si>
  <si>
    <t>31/3/1999</t>
  </si>
  <si>
    <t>Amount due from related companies</t>
  </si>
  <si>
    <t>Amount due to holding companies</t>
  </si>
  <si>
    <t>Amount due to related companies</t>
  </si>
  <si>
    <t>Long Term and Deferred Liabilities</t>
  </si>
  <si>
    <t>Cost</t>
  </si>
  <si>
    <t>CONSOLIDATED BALANCE SHEET</t>
  </si>
  <si>
    <t xml:space="preserve">KEDAH CEMENT HOLDINGS BERHAD ("The Company") </t>
  </si>
  <si>
    <t>and its subsidiary companies ("The Group")</t>
  </si>
  <si>
    <t>The figures have not been audited.</t>
  </si>
  <si>
    <t>CONSOLIDATED INCOME STATEMENT</t>
  </si>
  <si>
    <t>INDIVIDUAL QUARTER</t>
  </si>
  <si>
    <t>1 (a)</t>
  </si>
  <si>
    <t>(b)</t>
  </si>
  <si>
    <t>(c)</t>
  </si>
  <si>
    <t>2 (a)</t>
  </si>
  <si>
    <t>interests and extraordinary items</t>
  </si>
  <si>
    <t>(d)</t>
  </si>
  <si>
    <t xml:space="preserve">Exceptional items </t>
  </si>
  <si>
    <t>(e)</t>
  </si>
  <si>
    <t>(f)</t>
  </si>
  <si>
    <t>(g)</t>
  </si>
  <si>
    <t>(h)</t>
  </si>
  <si>
    <t>(i)</t>
  </si>
  <si>
    <t xml:space="preserve">      deducting minority interests</t>
  </si>
  <si>
    <t xml:space="preserve"> (ii) Less minority interests</t>
  </si>
  <si>
    <t>(j)</t>
  </si>
  <si>
    <t>(k)</t>
  </si>
  <si>
    <t xml:space="preserve"> (i)   Extraordinary items</t>
  </si>
  <si>
    <t xml:space="preserve"> (ii)  Less minority interests</t>
  </si>
  <si>
    <t xml:space="preserve"> (iii) Extraordinary items attributable to</t>
  </si>
  <si>
    <t xml:space="preserve">        members of the company</t>
  </si>
  <si>
    <t>(l)</t>
  </si>
  <si>
    <t xml:space="preserve">deducting any provision for preference </t>
  </si>
  <si>
    <t>dividends, if any:-</t>
  </si>
  <si>
    <t>Net tangible assets per share (RM)</t>
  </si>
  <si>
    <t>Remarks:</t>
  </si>
  <si>
    <t>(ii)</t>
  </si>
  <si>
    <t xml:space="preserve"> As at End of Current Quarter</t>
  </si>
  <si>
    <t>Note</t>
  </si>
  <si>
    <t xml:space="preserve">Current Assets </t>
  </si>
  <si>
    <t>Other Debtors</t>
  </si>
  <si>
    <t>Related Companies</t>
  </si>
  <si>
    <t>Cash and Bank Balances</t>
  </si>
  <si>
    <t>Short Term Borrowings</t>
  </si>
  <si>
    <t>Net Current Liabilities</t>
  </si>
  <si>
    <t>Shareholders' Funds</t>
  </si>
  <si>
    <t>Reserves</t>
  </si>
  <si>
    <t>Accumulated Losses</t>
  </si>
  <si>
    <t>Total Reserves</t>
  </si>
  <si>
    <t>Shareholders' funds</t>
  </si>
  <si>
    <t>Minority Interests</t>
  </si>
  <si>
    <t>Long Term Borrowings</t>
  </si>
  <si>
    <t>Other Long Term Liabilities</t>
  </si>
  <si>
    <t>NOTES</t>
  </si>
  <si>
    <t>Accounting Policies</t>
  </si>
  <si>
    <t>Extraordinary Item</t>
  </si>
  <si>
    <t>Quoted Securities</t>
  </si>
  <si>
    <t xml:space="preserve">RM'000 </t>
  </si>
  <si>
    <t>At cost</t>
  </si>
  <si>
    <t>Provision for diminution in value</t>
  </si>
  <si>
    <t>At book value</t>
  </si>
  <si>
    <t xml:space="preserve">Status of Corporate Proposals </t>
  </si>
  <si>
    <t>Capital Issues and Dealings in Own Shares</t>
  </si>
  <si>
    <t>Group Borrowings and Debt Securities</t>
  </si>
  <si>
    <t>Long-term loans - Secured</t>
  </si>
  <si>
    <t>Less: Repayment due within 12 months</t>
  </si>
  <si>
    <t>Total long-term loans</t>
  </si>
  <si>
    <t>Short-term loans - Secured</t>
  </si>
  <si>
    <t xml:space="preserve">Contingent Liabilities </t>
  </si>
  <si>
    <t>Off  Balance Sheet Financial Instruments</t>
  </si>
  <si>
    <t>Material Litigations</t>
  </si>
  <si>
    <t>Segment Information</t>
  </si>
  <si>
    <t>The Group operates principally in only one industry segment and one geographical segment.</t>
  </si>
  <si>
    <t>Comparison with Preceding Quarter</t>
  </si>
  <si>
    <t>Net turnover</t>
  </si>
  <si>
    <t>Review of Performance</t>
  </si>
  <si>
    <t>Profit Forecast/Profit Guarantee</t>
  </si>
  <si>
    <t>Dividend</t>
  </si>
  <si>
    <t>The quarterly financial statements have been prepared using the same accounting policies and methods of computation as compared with the most recent annual financial statements.</t>
  </si>
  <si>
    <t>Net sales proceeds</t>
  </si>
  <si>
    <t>Loss on disposal</t>
  </si>
  <si>
    <t>Comparative Figures</t>
  </si>
  <si>
    <t>The proposed acquisition by MCSB of the entire cement and related businesses of KCHB through the acquisition of the entire paid-up share capital of KCHB via a Scheme of Arrangement among KCHB shareholders pursuant to section 176 (1) of the Companies Act, 1965 and the proposed transfer of the listing status from KCHB to CMA;</t>
  </si>
  <si>
    <t xml:space="preserve">Exceptional Items   </t>
  </si>
  <si>
    <t>There is no pending material litigation as at the date of this report.</t>
  </si>
  <si>
    <t>There were no issuance and repayment of debt and equity securities, share buy-backs, share cancellations, shares held as treasury shares and resale of treasury shares during the financial quarter.</t>
  </si>
  <si>
    <t>Consolidated Profit/(Loss) before taxation</t>
  </si>
  <si>
    <t>The Directors are not recommending any payment of dividend for the financial quarter under review.</t>
  </si>
  <si>
    <t xml:space="preserve">    CUMULATIVE QUARTER</t>
  </si>
  <si>
    <t>(a)</t>
  </si>
  <si>
    <t>The proposed acquisitions by CMA of Expressway Lingkaran Tengah Sdn Bhd ("ELITE") and Kualiti Alam Sdn Bhd ("KASB") from UEM ("Proposed Assets Acquisitions"); and</t>
  </si>
  <si>
    <t>The proposed disposal by MCSB of Renounceable Allotment Letters ("RAL") for 275,916,491 new ordinary shares of RM1.00 each in CMA for RM50.0 million cash and the subsequent subscription by UEM of the shares represented by the RALs at RM2.58 per share ("Proposed CMA Disposal");</t>
  </si>
  <si>
    <t>Total purchases</t>
  </si>
  <si>
    <t>Total sales proceeds</t>
  </si>
  <si>
    <t>Total profit on disposals</t>
  </si>
  <si>
    <t>Total Group borrowings as at 31st December 2000:-</t>
  </si>
  <si>
    <t>31/12/2000</t>
  </si>
  <si>
    <t>For the current 12-month period, turnover is stated at gross invoiced value of cement and clinker less rebates, discounts and commissions.  The comparative turnover figures have been restated to conform with the current period's presentation.</t>
  </si>
  <si>
    <t>The Company's financial year end was changed from 31st March to 31st December with effect from the year 1999.  The comparative figures for the period ended 31st December 1999 comprised the results of the 4th quarter of the financial year ended 31st March 1999 and the 9-month financial period ended 31st December 1999.</t>
  </si>
  <si>
    <t>Depreciation and amortisation</t>
  </si>
  <si>
    <t>Share of profits and losses of associated companies</t>
  </si>
  <si>
    <t>As at Preceding Financial Year End</t>
  </si>
  <si>
    <t>Inventories</t>
  </si>
  <si>
    <t>Trade receivables</t>
  </si>
  <si>
    <t>Trade Payables</t>
  </si>
  <si>
    <t>Subsequent Balance Sheet event</t>
  </si>
  <si>
    <t>(iii)</t>
  </si>
  <si>
    <t>Dated: 19th February 2001</t>
  </si>
  <si>
    <t>There was no extraordinary item in the financial quarter and year ended 31st December 2000.</t>
  </si>
  <si>
    <t>- Deferred taxation</t>
  </si>
  <si>
    <t>- Current taxation</t>
  </si>
  <si>
    <t>Current Year Quarter</t>
  </si>
  <si>
    <t>Current Year To Date</t>
  </si>
  <si>
    <t>Changes in Group Structure and Composition</t>
  </si>
  <si>
    <t>There were no changes to the Group structure/composition during the financial quarter ended 31st December 2000.</t>
  </si>
  <si>
    <t>At market value</t>
  </si>
  <si>
    <t>The Group has no material contingent liabilities as at the date of this report.</t>
  </si>
  <si>
    <t>The Group did not publish any profit forecast during the financial year under review.</t>
  </si>
  <si>
    <t xml:space="preserve">Loss on disposal of investment properties </t>
  </si>
  <si>
    <t>Write-off of fixed assets</t>
  </si>
  <si>
    <t>Loss on disposal of vessels</t>
  </si>
  <si>
    <t>(iv)</t>
  </si>
  <si>
    <t>(v)</t>
  </si>
  <si>
    <t>Write-off of stocks</t>
  </si>
  <si>
    <t>Shareholder loans from holding company</t>
  </si>
  <si>
    <t>Investment income</t>
  </si>
  <si>
    <t>Other income including interest income</t>
  </si>
  <si>
    <t>Operating profit/(loss) before interest on borrowings, depreciation and amortisation, exceptional items, income tax, minority interests and extraordinary items</t>
  </si>
  <si>
    <t>Interest on borrowings</t>
  </si>
  <si>
    <t>Operating profit/(loss) after interest on borrowings, depreciation and amortisation, exceptional items but before income tax, minority interests and extraordinary items</t>
  </si>
  <si>
    <t xml:space="preserve">Profit/(loss) before taxation, minority </t>
  </si>
  <si>
    <t xml:space="preserve"> (i) Profit/(loss) after taxation before </t>
  </si>
  <si>
    <t>Profit/(loss) after taxation attributable to</t>
  </si>
  <si>
    <t>members of the Company</t>
  </si>
  <si>
    <t>Profit/(loss) after taxation and extraordinary items attributable to members of the Company</t>
  </si>
  <si>
    <t>4(a)</t>
  </si>
  <si>
    <t>Dividend per share (sen)</t>
  </si>
  <si>
    <t>Dividend description</t>
  </si>
  <si>
    <t>Not applicable</t>
  </si>
  <si>
    <t xml:space="preserve">  (a) Basic - sen</t>
  </si>
  <si>
    <t>Earnings per share based on 2 (j) above after</t>
  </si>
  <si>
    <t xml:space="preserve">  (b) Fully diluted - sen</t>
  </si>
  <si>
    <t>As at end of current quarter</t>
  </si>
  <si>
    <t>As at end of preceding financial year end</t>
  </si>
  <si>
    <t>Pre-acquisition Profits</t>
  </si>
  <si>
    <t>There were no pre-acquisition profits or losses for the financial quarter and year ended 31st December 2000.</t>
  </si>
  <si>
    <t>Fixed assets</t>
  </si>
  <si>
    <t>On 21st April 2000, UEM, KAH and CMA entered into a supplemental agreement to the Sale and Purchase of Shares Agreement with the consent of MCSB and KCHB whereby the purchase consideration of the Proposed Assets Acquisitions were revised.  The revised proposals were submitted to the Securities Commission on 28th April 2000.</t>
  </si>
  <si>
    <t>On 3rd August 2000,  MCSB, UEM and KCHB mutually agreed to extend the cut-off date of the Reconstruction Agreement dated 3rd November 1999 from 3rd August 2000 to 31st March 2001.  In addition, UEM, KAH and CMA have also mutually agreed to extend the cut-off date of the Sale and Purchase of Shares Agreement dated 3rd August 2000 to 31st March 2001.</t>
  </si>
  <si>
    <t>On 10th November 2000, Securities Commission ("SC") informed the relevant parties that the Proposals can only be considered by the SC after Commerce International Merchant Bankers Bhd has provided substantiation of the valuation of ELITE that takes into account the proposed new debt restructuring scheme of ELITE to be approved by the lenders of ELITE and the updated traffic report of ELITE.  The proposed new debt restructuring of ELITE has been submitted to the SC for approval on 31st January 2001.</t>
  </si>
  <si>
    <t>On 3rd November 1999, the Company ("KCHB"), United Engineers (Malaysia) Berhad ("UEM"),  M-Cement Sdn Bhd ("MCSB") and Central Malaysian Assets Berhad ("CMA") entered into a Reconstruction Agreement in relation to (i) and (ii) as set out in the following paragraphs.   On the same date,  UEM, Kualiti Alam Holdings Sdn Bhd ("KAH") and CMA entered into a Sale and Purchase of Shares Agreement in relation to (iii) set out in the following paragraphs.  The Reconstruction Agreement and Sale and Purchase of Shares Agreement are inter-conditional and involve:</t>
  </si>
  <si>
    <t>Preceding Quarter</t>
  </si>
  <si>
    <t>Current Quarter</t>
  </si>
  <si>
    <t>Exceptional items during the financial quarter and year ended 31st December 2000 are as follows:-</t>
  </si>
  <si>
    <t>Preceding Year Corresponding Quarter</t>
  </si>
  <si>
    <t>Preceding Year Corresponding Period</t>
  </si>
  <si>
    <t>The net tangible assets per share has been calculated based on 419,659,001 (31.12.1999: 419,651,001) ordinary shares in issue as at the end of the financial year/quarter.</t>
  </si>
  <si>
    <t>Investments in quoted securities as at 31 December 2000 are as follows:-</t>
  </si>
  <si>
    <t>Other investments</t>
  </si>
  <si>
    <t>Holding companies</t>
  </si>
  <si>
    <t>Other Payables</t>
  </si>
  <si>
    <t>Write-off of other receivables</t>
  </si>
  <si>
    <t>The Group does not have any material financial instruments with off balance sheet risk as at the date of this report.</t>
  </si>
  <si>
    <t>During the current quarter, an amount of RM4.8 million in respect of gains on disposal of quoted securities reported under the line 'Other income including interest income' in previous quarters' announcements have been reclassified to 'Investment income'.</t>
  </si>
  <si>
    <t>419,659,001 shares during the current quarter and 419,656,334 shares during the financial year ended 31st December 2000; and</t>
  </si>
  <si>
    <t>The earnings/(loss) per share has been calculated based on the following number of ordinary shares in issue:-</t>
  </si>
  <si>
    <t>419,651,001 shares during the preceding year corresponding quarter and 417,442,839 shares during the financial year ended 31st December 1999.</t>
  </si>
  <si>
    <t>The Group registered a small loss before tax from preceding quarter's profits due to the slower construction activities towards the end of the year as a result of the festive holidays.  The results for the quarter were also affected by the exceptional items (Note 2) and higher production costs due to scheduled repairs carried out at the plant during the quarter under review.</t>
  </si>
  <si>
    <t>The operations of the Group is closely linked to the construction sector which would normally experience a slow down in construction activities during the festive holidays in Malaysia.</t>
  </si>
  <si>
    <t>The credit in deferred tax is in respect of a reversal of deferred tax provision no longer required.</t>
  </si>
  <si>
    <t>In January 2001, Blue Circle Industries PLC ("BCI"), the major shareholder of Malayan Cement Berhad and Lafarge S.A. ("Lafarge"), a public-listed company incorporated in France, announced the recommended acquisition by Lafarge of the remaining equity interest in BCI which Lafarge does not already own.  The acquisition is pending the approval of the shareholders of BCI and the relevant regulatory authorities and is unlikely to to be completed until the second half of 2001.</t>
  </si>
  <si>
    <t>There were no disposals of investment properties during the financial quarter under review. For the financial year ended 31 December 2000, disposals of investment properties are as follows:-</t>
  </si>
  <si>
    <t>There were no purchases or disposals of quoted securities during the financial quarter under review. For the financial year ended 31 December 2000, disposals of quoted securities are as follows:-</t>
  </si>
  <si>
    <t>Profit on sale of Investment Properties</t>
  </si>
  <si>
    <t>Unaudited Quarterly Report on Consolidated Results for the financial quarter ended 31st December 2000</t>
  </si>
  <si>
    <t>Seasonal and cyclical factors</t>
  </si>
  <si>
    <t>Some of the Group's borrowings were refinanced by shareholder loans from the holding company, Malayan Cement Berhad ("MCB") pursuant to MCB Group's debt restructuring exercise undertaken in February 2000.</t>
  </si>
</sst>
</file>

<file path=xl/styles.xml><?xml version="1.0" encoding="utf-8"?>
<styleSheet xmlns="http://schemas.openxmlformats.org/spreadsheetml/2006/main">
  <numFmts count="10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quot;£&quot;\ #,##0.00_);[Red]&quot;£&quot;\ \(#,##0.00\)"/>
    <numFmt numFmtId="172" formatCode="0_);\(0\)"/>
    <numFmt numFmtId="173" formatCode="_(* #,##0_);\(* &quot;-&quot;??_);_(@_)"/>
    <numFmt numFmtId="174" formatCode="_(* #,##0.0_);_(* \(#,##0.0\);_(* &quot;-&quot;??_);_(@_)"/>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_-* #,##0.0_-;\-* #,##0.0_-;_-* &quot;-&quot;??_-;_-@_-"/>
    <numFmt numFmtId="184" formatCode="_-* #,##0_-;\-* #,##0_-;_-* &quot;-&quot;??_-;_-@_-"/>
    <numFmt numFmtId="185" formatCode="0.0"/>
    <numFmt numFmtId="186" formatCode="_(* #,##0.000_);_(* \(#,##0.000\);_(* &quot;-&quot;??_);_(@_)"/>
    <numFmt numFmtId="187" formatCode="&quot;RM&quot;#,##0_);\(&quot;RM&quot;#,##0\)"/>
    <numFmt numFmtId="188" formatCode="&quot;RM&quot;#,##0_);[Red]\(&quot;RM&quot;#,##0\)"/>
    <numFmt numFmtId="189" formatCode="&quot;RM&quot;#,##0.00_);\(&quot;RM&quot;#,##0.00\)"/>
    <numFmt numFmtId="190" formatCode="&quot;RM&quot;#,##0.00_);[Red]\(&quot;RM&quot;#,##0.00\)"/>
    <numFmt numFmtId="191" formatCode="_(&quot;RM&quot;* #,##0_);_(&quot;RM&quot;* \(#,##0\);_(&quot;RM&quot;* &quot;-&quot;_);_(@_)"/>
    <numFmt numFmtId="192" formatCode="_(&quot;RM&quot;* #,##0.00_);_(&quot;RM&quot;* \(#,##0.00\);_(&quot;RM&quot;* &quot;-&quot;??_);_(@_)"/>
    <numFmt numFmtId="193" formatCode="#,##0.0_);\(#,##0.0\)"/>
    <numFmt numFmtId="194" formatCode="#,##0.000_);\(#,##0.000\)"/>
    <numFmt numFmtId="195" formatCode="#,##0.0000_);\(#,##0.0000\)"/>
    <numFmt numFmtId="196" formatCode="0.0%"/>
    <numFmt numFmtId="197" formatCode="#,##0.00000_);\(#,##0.00000\)"/>
    <numFmt numFmtId="198" formatCode="#,##0.000000_);\(#,##0.000000\)"/>
    <numFmt numFmtId="199" formatCode="#,##0.0000000_);\(#,##0.0000000\)"/>
    <numFmt numFmtId="200" formatCode="#,##0.00000000_);\(#,##0.00000000\)"/>
    <numFmt numFmtId="201" formatCode="#,##0.000000000_);\(#,##0.000000000\)"/>
    <numFmt numFmtId="202" formatCode="0.0000"/>
    <numFmt numFmtId="203" formatCode="0.000"/>
    <numFmt numFmtId="204" formatCode="0.00000"/>
    <numFmt numFmtId="205" formatCode="_(* #,##0.000_);_(* \(#,##0.000\);_(* &quot;-&quot;???_);_(@_)"/>
    <numFmt numFmtId="206" formatCode="dd\ mmmm\ yyyy"/>
    <numFmt numFmtId="207" formatCode="_(* #,##0.0000_);_(* \(#,##0.0000\);_(* &quot;-&quot;??_);_(@_)"/>
    <numFmt numFmtId="208" formatCode="_(* #,##0.00000_);_(* \(#,##0.00000\);_(* &quot;-&quot;??_);_(@_)"/>
    <numFmt numFmtId="209" formatCode="mm/dd/yy"/>
    <numFmt numFmtId="210" formatCode="#,##0.0_);[Red]\(#,##0.0\)"/>
    <numFmt numFmtId="211" formatCode="#,##0.000_);[Red]\(#,##0.000\)"/>
    <numFmt numFmtId="212" formatCode="dd/m/yyyy"/>
    <numFmt numFmtId="213" formatCode="#,##0.0000_);[Red]\(#,##0.0000\)"/>
    <numFmt numFmtId="214" formatCode="0.00_)"/>
    <numFmt numFmtId="215" formatCode="0_)"/>
    <numFmt numFmtId="216" formatCode="0.0000_)"/>
    <numFmt numFmtId="217" formatCode="&quot;$&quot;#,##0\ ;\(&quot;$&quot;#,##0\)"/>
    <numFmt numFmtId="218" formatCode="&quot;$&quot;#,##0\ ;[Red]\(&quot;$&quot;#,##0\)"/>
    <numFmt numFmtId="219" formatCode="&quot;$&quot;#,##0.00\ ;\(&quot;$&quot;#,##0.00\)"/>
    <numFmt numFmtId="220" formatCode="&quot;$&quot;#,##0.00\ ;[Red]\(&quot;$&quot;#,##0.00\)"/>
    <numFmt numFmtId="221" formatCode="m/d"/>
    <numFmt numFmtId="222" formatCode="0.000000"/>
    <numFmt numFmtId="223" formatCode="0.0000000"/>
    <numFmt numFmtId="224" formatCode="0.0000000000"/>
    <numFmt numFmtId="225" formatCode="0.000000000"/>
    <numFmt numFmtId="226" formatCode="0.00000000"/>
    <numFmt numFmtId="227" formatCode="0.000_)"/>
    <numFmt numFmtId="228" formatCode="0.0_)"/>
    <numFmt numFmtId="229" formatCode="0.000%"/>
    <numFmt numFmtId="230" formatCode="General_)"/>
    <numFmt numFmtId="231" formatCode="0.00000_)"/>
    <numFmt numFmtId="232" formatCode="0.000000_)"/>
    <numFmt numFmtId="233" formatCode="0.0000000_)"/>
    <numFmt numFmtId="234" formatCode="#."/>
    <numFmt numFmtId="235" formatCode="#,##0.0"/>
    <numFmt numFmtId="236" formatCode="_(* #,##0.000000_);_(* \(#,##0.000000\);_(* &quot;-&quot;??_);_(@_)"/>
    <numFmt numFmtId="237" formatCode="0.0000%"/>
    <numFmt numFmtId="238" formatCode="0.00000%"/>
    <numFmt numFmtId="239" formatCode="0.000000%"/>
    <numFmt numFmtId="240" formatCode="0.0000000%"/>
    <numFmt numFmtId="241" formatCode="0.00000000%"/>
    <numFmt numFmtId="242" formatCode="0.000000000%"/>
    <numFmt numFmtId="243" formatCode="0.0000000000%"/>
    <numFmt numFmtId="244" formatCode="0.00000000000%"/>
    <numFmt numFmtId="245" formatCode="0.000000000000%"/>
    <numFmt numFmtId="246" formatCode="0.0000000000000%"/>
    <numFmt numFmtId="247" formatCode="0.00000000000000%"/>
    <numFmt numFmtId="248" formatCode="&quot;$&quot;#,##0.000_);[Red]\(&quot;$&quot;#,##0.000\)"/>
    <numFmt numFmtId="249" formatCode="&quot;$&quot;#,##0.0000_);[Red]\(&quot;$&quot;#,##0.0000\)"/>
    <numFmt numFmtId="250" formatCode="&quot;$&quot;#,##0.0_);[Red]\(&quot;$&quot;#,##0.0\)"/>
    <numFmt numFmtId="251" formatCode="0.00000000_)"/>
    <numFmt numFmtId="252" formatCode="d/mmm/yy"/>
    <numFmt numFmtId="253" formatCode="mmmmm"/>
    <numFmt numFmtId="254" formatCode="m/d/yyyy"/>
    <numFmt numFmtId="255" formatCode="#,##0.00000_);[Red]\(#,##0.00000\)"/>
    <numFmt numFmtId="256" formatCode="#,##0.000000_);[Red]\(#,##0.000000\)"/>
    <numFmt numFmtId="257" formatCode="#,##0.0000000_);[Red]\(#,##0.0000000\)"/>
  </numFmts>
  <fonts count="36">
    <font>
      <sz val="10"/>
      <name val="Arial"/>
      <family val="0"/>
    </font>
    <font>
      <b/>
      <sz val="10"/>
      <name val="Arial"/>
      <family val="0"/>
    </font>
    <font>
      <i/>
      <sz val="10"/>
      <name val="Arial"/>
      <family val="0"/>
    </font>
    <font>
      <b/>
      <i/>
      <sz val="10"/>
      <name val="Arial"/>
      <family val="0"/>
    </font>
    <font>
      <sz val="12"/>
      <name val="Tms Rmn"/>
      <family val="0"/>
    </font>
    <font>
      <sz val="12"/>
      <name val="Garamond"/>
      <family val="0"/>
    </font>
    <font>
      <sz val="8"/>
      <name val="Arial"/>
      <family val="2"/>
    </font>
    <font>
      <b/>
      <sz val="8"/>
      <name val="Arial"/>
      <family val="2"/>
    </font>
    <font>
      <sz val="7"/>
      <name val="Tahoma"/>
      <family val="0"/>
    </font>
    <font>
      <sz val="12"/>
      <name val="Helv"/>
      <family val="0"/>
    </font>
    <font>
      <sz val="8"/>
      <name val="Arial Narrow"/>
      <family val="0"/>
    </font>
    <font>
      <b/>
      <sz val="11"/>
      <name val="CG Times"/>
      <family val="1"/>
    </font>
    <font>
      <sz val="10"/>
      <name val="CG Times"/>
      <family val="1"/>
    </font>
    <font>
      <b/>
      <sz val="10"/>
      <name val="CG Times"/>
      <family val="1"/>
    </font>
    <font>
      <sz val="12"/>
      <name val="CG Times"/>
      <family val="1"/>
    </font>
    <font>
      <u val="single"/>
      <sz val="10"/>
      <name val="CG Times"/>
      <family val="1"/>
    </font>
    <font>
      <u val="single"/>
      <sz val="8"/>
      <color indexed="12"/>
      <name val="Arial"/>
      <family val="0"/>
    </font>
    <font>
      <u val="single"/>
      <sz val="8"/>
      <color indexed="36"/>
      <name val="Arial"/>
      <family val="0"/>
    </font>
    <font>
      <sz val="11"/>
      <name val="CG Times"/>
      <family val="1"/>
    </font>
    <font>
      <u val="single"/>
      <sz val="11"/>
      <name val="CG Times"/>
      <family val="1"/>
    </font>
    <font>
      <sz val="14"/>
      <name val="Arial"/>
      <family val="0"/>
    </font>
    <font>
      <sz val="13"/>
      <name val="Helv"/>
      <family val="0"/>
    </font>
    <font>
      <sz val="12"/>
      <name val="Arial"/>
      <family val="0"/>
    </font>
    <font>
      <sz val="10"/>
      <name val="Metrostyle"/>
      <family val="0"/>
    </font>
    <font>
      <b/>
      <sz val="18"/>
      <name val="Arial"/>
      <family val="0"/>
    </font>
    <font>
      <b/>
      <sz val="12"/>
      <name val="Arial"/>
      <family val="0"/>
    </font>
    <font>
      <sz val="10"/>
      <name val="Courier"/>
      <family val="0"/>
    </font>
    <font>
      <sz val="12"/>
      <name val="Courier"/>
      <family val="0"/>
    </font>
    <font>
      <sz val="20"/>
      <name val="Courier"/>
      <family val="0"/>
    </font>
    <font>
      <sz val="9"/>
      <name val="Helv"/>
      <family val="0"/>
    </font>
    <font>
      <sz val="9"/>
      <name val="Courier"/>
      <family val="0"/>
    </font>
    <font>
      <sz val="24"/>
      <name val="Courier"/>
      <family val="0"/>
    </font>
    <font>
      <i/>
      <sz val="10"/>
      <name val="CG Times"/>
      <family val="1"/>
    </font>
    <font>
      <sz val="10"/>
      <name val="Times New Roman"/>
      <family val="1"/>
    </font>
    <font>
      <sz val="10"/>
      <color indexed="10"/>
      <name val="CG Times"/>
      <family val="1"/>
    </font>
    <font>
      <b/>
      <sz val="10"/>
      <name val="Times New Roman"/>
      <family val="1"/>
    </font>
  </fonts>
  <fills count="2">
    <fill>
      <patternFill/>
    </fill>
    <fill>
      <patternFill patternType="gray125"/>
    </fill>
  </fills>
  <borders count="14">
    <border>
      <left/>
      <right/>
      <top/>
      <bottom/>
      <diagonal/>
    </border>
    <border>
      <left>
        <color indexed="63"/>
      </left>
      <right>
        <color indexed="63"/>
      </right>
      <top style="double"/>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style="double"/>
      <bottom style="double"/>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0" fontId="5" fillId="0" borderId="0" applyFont="0" applyFill="0" applyBorder="0" applyAlignment="0" applyProtection="0"/>
    <xf numFmtId="214" fontId="21" fillId="0" borderId="0">
      <alignment/>
      <protection/>
    </xf>
    <xf numFmtId="214" fontId="21" fillId="0" borderId="0">
      <alignment/>
      <protection/>
    </xf>
    <xf numFmtId="214" fontId="21" fillId="0" borderId="0">
      <alignment/>
      <protection/>
    </xf>
    <xf numFmtId="214" fontId="21" fillId="0" borderId="0">
      <alignment/>
      <protection/>
    </xf>
    <xf numFmtId="214" fontId="21" fillId="0" borderId="0">
      <alignment/>
      <protection/>
    </xf>
    <xf numFmtId="43" fontId="0" fillId="0" borderId="0" applyFont="0" applyFill="0" applyBorder="0" applyAlignment="0" applyProtection="0"/>
    <xf numFmtId="182" fontId="5" fillId="0" borderId="0" applyFont="0" applyFill="0" applyBorder="0" applyAlignment="0" applyProtection="0"/>
    <xf numFmtId="43" fontId="20" fillId="0" borderId="0" applyFont="0" applyFill="0" applyBorder="0" applyAlignment="0">
      <protection/>
    </xf>
    <xf numFmtId="4" fontId="0" fillId="0" borderId="0" applyFont="0" applyFill="0" applyBorder="0" applyAlignment="0" applyProtection="0"/>
    <xf numFmtId="4" fontId="22" fillId="0" borderId="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214" fontId="21" fillId="0" borderId="0">
      <alignment/>
      <protection/>
    </xf>
    <xf numFmtId="214" fontId="21" fillId="0" borderId="0">
      <alignment/>
      <protection/>
    </xf>
    <xf numFmtId="214" fontId="21" fillId="0" borderId="0">
      <alignment/>
      <protection/>
    </xf>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9" fontId="5"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1" fontId="23" fillId="0" borderId="0" applyFont="0" applyFill="0" applyBorder="0" applyAlignment="0" applyProtection="0"/>
    <xf numFmtId="169" fontId="0" fillId="0" borderId="0" applyFont="0" applyFill="0" applyBorder="0" applyAlignment="0" applyProtection="0"/>
    <xf numFmtId="181" fontId="5" fillId="0" borderId="0" applyFont="0" applyFill="0" applyBorder="0" applyAlignment="0" applyProtection="0"/>
    <xf numFmtId="219" fontId="0" fillId="0" borderId="0" applyFont="0" applyFill="0" applyBorder="0" applyAlignment="0" applyProtection="0"/>
    <xf numFmtId="219" fontId="22" fillId="0" borderId="0" applyFill="0" applyBorder="0" applyAlignment="0" applyProtection="0"/>
    <xf numFmtId="219" fontId="0" fillId="0" borderId="0" applyFont="0" applyFill="0" applyBorder="0" applyAlignment="0" applyProtection="0"/>
    <xf numFmtId="219" fontId="0" fillId="0" borderId="0" applyFont="0" applyFill="0" applyBorder="0" applyAlignment="0" applyProtection="0"/>
    <xf numFmtId="219"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2" fontId="23" fillId="0" borderId="0" applyFont="0" applyFill="0" applyBorder="0" applyAlignment="0" applyProtection="0"/>
    <xf numFmtId="217" fontId="0" fillId="0" borderId="0" applyFont="0" applyFill="0" applyBorder="0" applyAlignment="0" applyProtection="0"/>
    <xf numFmtId="0" fontId="0" fillId="0" borderId="0" applyFont="0" applyFill="0" applyBorder="0" applyAlignment="0" applyProtection="0"/>
    <xf numFmtId="0" fontId="22" fillId="0" borderId="0" applyFill="0" applyBorder="0" applyAlignment="0" applyProtection="0"/>
    <xf numFmtId="0" fontId="4" fillId="0" borderId="0" applyNumberFormat="0" applyFill="0" applyBorder="0" applyAlignment="0" applyProtection="0"/>
    <xf numFmtId="2" fontId="0" fillId="0" borderId="0" applyFont="0" applyFill="0" applyBorder="0" applyAlignment="0" applyProtection="0"/>
    <xf numFmtId="2" fontId="22" fillId="0" borderId="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230" fontId="26" fillId="0" borderId="0">
      <alignment/>
      <protection/>
    </xf>
    <xf numFmtId="230" fontId="27" fillId="0" borderId="0">
      <alignment/>
      <protection/>
    </xf>
    <xf numFmtId="230" fontId="27" fillId="0" borderId="0">
      <alignment/>
      <protection/>
    </xf>
    <xf numFmtId="230" fontId="27" fillId="0" borderId="0">
      <alignment/>
      <protection/>
    </xf>
    <xf numFmtId="230" fontId="27" fillId="0" borderId="0">
      <alignment/>
      <protection/>
    </xf>
    <xf numFmtId="230" fontId="27" fillId="0" borderId="0">
      <alignment/>
      <protection/>
    </xf>
    <xf numFmtId="0" fontId="0" fillId="0" borderId="0">
      <alignment/>
      <protection/>
    </xf>
    <xf numFmtId="230" fontId="27" fillId="0" borderId="0">
      <alignment/>
      <protection/>
    </xf>
    <xf numFmtId="0" fontId="0" fillId="0" borderId="0">
      <alignment/>
      <protection/>
    </xf>
    <xf numFmtId="0" fontId="0" fillId="0" borderId="0">
      <alignment/>
      <protection/>
    </xf>
    <xf numFmtId="230" fontId="27" fillId="0" borderId="0">
      <alignment/>
      <protection/>
    </xf>
    <xf numFmtId="230" fontId="28" fillId="0" borderId="0">
      <alignment/>
      <protection/>
    </xf>
    <xf numFmtId="0" fontId="0" fillId="0" borderId="0">
      <alignment/>
      <protection/>
    </xf>
    <xf numFmtId="37" fontId="9" fillId="0" borderId="0">
      <alignment/>
      <protection/>
    </xf>
    <xf numFmtId="230" fontId="29" fillId="0" borderId="0">
      <alignment/>
      <protection/>
    </xf>
    <xf numFmtId="0" fontId="5" fillId="0" borderId="0" applyFill="0">
      <alignment/>
      <protection/>
    </xf>
    <xf numFmtId="0" fontId="0" fillId="0" borderId="0">
      <alignment/>
      <protection/>
    </xf>
    <xf numFmtId="230" fontId="30" fillId="0" borderId="0">
      <alignment/>
      <protection/>
    </xf>
    <xf numFmtId="214" fontId="21" fillId="0" borderId="0">
      <alignment/>
      <protection/>
    </xf>
    <xf numFmtId="230" fontId="27" fillId="0" borderId="0">
      <alignment/>
      <protection/>
    </xf>
    <xf numFmtId="230" fontId="31" fillId="0" borderId="0">
      <alignment/>
      <protection/>
    </xf>
    <xf numFmtId="0" fontId="0" fillId="0" borderId="0">
      <alignment/>
      <protection/>
    </xf>
    <xf numFmtId="0" fontId="0" fillId="0" borderId="0">
      <alignment/>
      <protection/>
    </xf>
    <xf numFmtId="230" fontId="27" fillId="0" borderId="0">
      <alignment/>
      <protection/>
    </xf>
    <xf numFmtId="230" fontId="27" fillId="0" borderId="0">
      <alignment/>
      <protection/>
    </xf>
    <xf numFmtId="230" fontId="27"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230" fontId="26" fillId="0" borderId="0">
      <alignment/>
      <protection/>
    </xf>
    <xf numFmtId="0" fontId="10" fillId="0" borderId="0">
      <alignment/>
      <protection/>
    </xf>
    <xf numFmtId="0" fontId="0" fillId="0" borderId="0">
      <alignment/>
      <protection/>
    </xf>
    <xf numFmtId="0" fontId="20" fillId="0" borderId="0">
      <alignment/>
      <protection/>
    </xf>
    <xf numFmtId="0" fontId="23" fillId="0" borderId="0">
      <alignment/>
      <protection/>
    </xf>
    <xf numFmtId="0" fontId="0" fillId="0" borderId="0">
      <alignment/>
      <protection/>
    </xf>
    <xf numFmtId="0" fontId="0" fillId="0" borderId="0">
      <alignment/>
      <protection/>
    </xf>
    <xf numFmtId="230" fontId="27"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0" fontId="22" fillId="0" borderId="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0" fontId="0" fillId="0" borderId="1" applyNumberFormat="0" applyFont="0" applyFill="0" applyAlignment="0" applyProtection="0"/>
    <xf numFmtId="0" fontId="25" fillId="0" borderId="0" applyNumberFormat="0" applyFill="0" applyBorder="0" applyAlignment="0" applyProtection="0"/>
  </cellStyleXfs>
  <cellXfs count="183">
    <xf numFmtId="0" fontId="0" fillId="0" borderId="0" xfId="0" applyAlignment="1">
      <alignment/>
    </xf>
    <xf numFmtId="170" fontId="0" fillId="0" borderId="0" xfId="0" applyNumberFormat="1" applyAlignment="1">
      <alignment/>
    </xf>
    <xf numFmtId="0" fontId="7"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quotePrefix="1">
      <alignment horizontal="center"/>
    </xf>
    <xf numFmtId="0" fontId="7" fillId="0" borderId="0" xfId="0" applyFont="1" applyAlignment="1">
      <alignment/>
    </xf>
    <xf numFmtId="0" fontId="7" fillId="0" borderId="2" xfId="0" applyFont="1" applyBorder="1" applyAlignment="1">
      <alignment horizontal="center"/>
    </xf>
    <xf numFmtId="0" fontId="7" fillId="0" borderId="2" xfId="0" applyFont="1" applyBorder="1" applyAlignment="1">
      <alignment/>
    </xf>
    <xf numFmtId="0" fontId="7" fillId="0" borderId="0" xfId="0" applyFont="1" applyAlignment="1">
      <alignment horizontal="center"/>
    </xf>
    <xf numFmtId="0" fontId="7" fillId="0" borderId="0" xfId="0" applyFont="1" applyAlignment="1">
      <alignment horizontal="left"/>
    </xf>
    <xf numFmtId="170" fontId="6" fillId="0" borderId="0" xfId="15" applyNumberFormat="1" applyFont="1" applyAlignment="1">
      <alignment/>
    </xf>
    <xf numFmtId="0" fontId="6" fillId="0" borderId="0" xfId="0" applyFont="1" applyAlignment="1">
      <alignment horizontal="left"/>
    </xf>
    <xf numFmtId="0" fontId="6" fillId="0" borderId="3" xfId="0" applyFont="1" applyBorder="1" applyAlignment="1">
      <alignment/>
    </xf>
    <xf numFmtId="0" fontId="6" fillId="0" borderId="0" xfId="0" applyFont="1" applyBorder="1" applyAlignment="1">
      <alignment/>
    </xf>
    <xf numFmtId="170" fontId="6" fillId="0" borderId="4" xfId="15" applyNumberFormat="1" applyFont="1" applyBorder="1" applyAlignment="1">
      <alignment/>
    </xf>
    <xf numFmtId="170" fontId="6" fillId="0" borderId="0" xfId="15" applyNumberFormat="1" applyFont="1" applyBorder="1" applyAlignment="1">
      <alignment/>
    </xf>
    <xf numFmtId="170" fontId="6" fillId="0" borderId="5" xfId="15" applyNumberFormat="1" applyFont="1" applyBorder="1" applyAlignment="1">
      <alignment/>
    </xf>
    <xf numFmtId="170" fontId="6" fillId="0" borderId="0" xfId="0" applyNumberFormat="1" applyFont="1" applyAlignment="1">
      <alignment/>
    </xf>
    <xf numFmtId="0" fontId="6" fillId="0" borderId="4" xfId="0" applyFont="1" applyBorder="1" applyAlignment="1">
      <alignment/>
    </xf>
    <xf numFmtId="170" fontId="6" fillId="0" borderId="5" xfId="0" applyNumberFormat="1" applyFont="1" applyBorder="1" applyAlignment="1">
      <alignment/>
    </xf>
    <xf numFmtId="170" fontId="6" fillId="0" borderId="0" xfId="0" applyNumberFormat="1" applyFont="1" applyBorder="1" applyAlignment="1">
      <alignment/>
    </xf>
    <xf numFmtId="170" fontId="6" fillId="0" borderId="2" xfId="0" applyNumberFormat="1" applyFont="1" applyBorder="1" applyAlignment="1">
      <alignment/>
    </xf>
    <xf numFmtId="170" fontId="6" fillId="0" borderId="6" xfId="0" applyNumberFormat="1" applyFont="1" applyBorder="1" applyAlignment="1">
      <alignment/>
    </xf>
    <xf numFmtId="170" fontId="6" fillId="0" borderId="2" xfId="15" applyNumberFormat="1" applyFont="1" applyBorder="1" applyAlignment="1">
      <alignment/>
    </xf>
    <xf numFmtId="170" fontId="7" fillId="0" borderId="0" xfId="15" applyNumberFormat="1" applyFont="1" applyAlignment="1">
      <alignment horizontal="left"/>
    </xf>
    <xf numFmtId="170" fontId="6" fillId="0" borderId="6" xfId="15" applyNumberFormat="1" applyFont="1" applyBorder="1" applyAlignment="1">
      <alignment/>
    </xf>
    <xf numFmtId="170" fontId="6" fillId="0" borderId="0" xfId="15" applyNumberFormat="1" applyFont="1" applyAlignment="1">
      <alignment horizontal="left"/>
    </xf>
    <xf numFmtId="170" fontId="7" fillId="0" borderId="0" xfId="15" applyNumberFormat="1" applyFont="1" applyAlignment="1">
      <alignment/>
    </xf>
    <xf numFmtId="0" fontId="11" fillId="0" borderId="0" xfId="0" applyFont="1" applyFill="1" applyAlignment="1">
      <alignment/>
    </xf>
    <xf numFmtId="0" fontId="12" fillId="0" borderId="0" xfId="0" applyFont="1" applyFill="1" applyBorder="1" applyAlignment="1">
      <alignment/>
    </xf>
    <xf numFmtId="0" fontId="12" fillId="0" borderId="0" xfId="0" applyFont="1" applyFill="1" applyBorder="1" applyAlignment="1">
      <alignment horizontal="right"/>
    </xf>
    <xf numFmtId="0" fontId="13" fillId="0" borderId="0" xfId="0" applyFont="1" applyFill="1" applyAlignment="1">
      <alignment/>
    </xf>
    <xf numFmtId="0" fontId="12" fillId="0" borderId="0" xfId="0" applyFont="1" applyBorder="1" applyAlignment="1">
      <alignment/>
    </xf>
    <xf numFmtId="0" fontId="14" fillId="0" borderId="0" xfId="0" applyFont="1" applyBorder="1" applyAlignment="1">
      <alignment/>
    </xf>
    <xf numFmtId="0" fontId="11" fillId="0" borderId="0" xfId="0" applyFont="1" applyAlignment="1">
      <alignment/>
    </xf>
    <xf numFmtId="0" fontId="12" fillId="0" borderId="0" xfId="0" applyFont="1" applyBorder="1" applyAlignment="1">
      <alignment horizontal="right"/>
    </xf>
    <xf numFmtId="0" fontId="13" fillId="0" borderId="0" xfId="0" applyFont="1" applyAlignment="1">
      <alignment/>
    </xf>
    <xf numFmtId="0" fontId="12" fillId="0" borderId="0" xfId="0" applyFont="1" applyAlignment="1">
      <alignment horizontal="justify" wrapText="1"/>
    </xf>
    <xf numFmtId="0" fontId="12" fillId="0" borderId="0" xfId="0" applyFont="1" applyAlignment="1">
      <alignment horizontal="justify"/>
    </xf>
    <xf numFmtId="37" fontId="12" fillId="0" borderId="0" xfId="0" applyNumberFormat="1" applyFont="1" applyBorder="1" applyAlignment="1">
      <alignment/>
    </xf>
    <xf numFmtId="0" fontId="12" fillId="0" borderId="0" xfId="0" applyFont="1" applyFill="1" applyAlignment="1">
      <alignment/>
    </xf>
    <xf numFmtId="0" fontId="12" fillId="0" borderId="0" xfId="0" applyFont="1" applyAlignment="1">
      <alignment/>
    </xf>
    <xf numFmtId="0" fontId="11" fillId="0" borderId="0" xfId="0" applyFont="1" applyBorder="1" applyAlignment="1">
      <alignment/>
    </xf>
    <xf numFmtId="0" fontId="18" fillId="0" borderId="0" xfId="0" applyFont="1" applyAlignment="1">
      <alignment horizontal="justify" wrapText="1"/>
    </xf>
    <xf numFmtId="0" fontId="18" fillId="0" borderId="0" xfId="0" applyFont="1" applyBorder="1" applyAlignment="1">
      <alignment horizontal="right"/>
    </xf>
    <xf numFmtId="0" fontId="18" fillId="0" borderId="0" xfId="0" applyFont="1" applyBorder="1" applyAlignment="1">
      <alignment/>
    </xf>
    <xf numFmtId="0" fontId="11" fillId="0" borderId="0" xfId="0" applyFont="1" applyAlignment="1">
      <alignment horizontal="center" wrapText="1"/>
    </xf>
    <xf numFmtId="0" fontId="11" fillId="0" borderId="0" xfId="0" applyFont="1" applyAlignment="1">
      <alignment horizontal="right" wrapText="1"/>
    </xf>
    <xf numFmtId="212" fontId="11" fillId="0" borderId="0" xfId="0" applyNumberFormat="1" applyFont="1" applyAlignment="1">
      <alignment horizontal="right" wrapText="1"/>
    </xf>
    <xf numFmtId="37" fontId="18" fillId="0" borderId="0" xfId="0" applyNumberFormat="1" applyFont="1" applyBorder="1" applyAlignment="1">
      <alignment/>
    </xf>
    <xf numFmtId="37" fontId="18" fillId="0" borderId="0" xfId="0" applyNumberFormat="1" applyFont="1" applyBorder="1" applyAlignment="1">
      <alignment horizontal="right"/>
    </xf>
    <xf numFmtId="37" fontId="18" fillId="0" borderId="0" xfId="0" applyNumberFormat="1" applyFont="1" applyAlignment="1">
      <alignment horizontal="justify" wrapText="1"/>
    </xf>
    <xf numFmtId="37" fontId="11" fillId="0" borderId="0" xfId="0" applyNumberFormat="1" applyFont="1" applyAlignment="1">
      <alignment horizontal="right" wrapText="1"/>
    </xf>
    <xf numFmtId="37" fontId="18" fillId="0" borderId="0" xfId="0" applyNumberFormat="1" applyFont="1" applyAlignment="1">
      <alignment horizontal="right" wrapText="1"/>
    </xf>
    <xf numFmtId="37" fontId="18" fillId="0" borderId="0" xfId="0" applyNumberFormat="1" applyFont="1" applyFill="1" applyAlignment="1">
      <alignment horizontal="right" wrapText="1"/>
    </xf>
    <xf numFmtId="37" fontId="18" fillId="0" borderId="0" xfId="0" applyNumberFormat="1" applyFont="1" applyBorder="1" applyAlignment="1">
      <alignment horizontal="left"/>
    </xf>
    <xf numFmtId="37" fontId="18" fillId="0" borderId="0" xfId="0" applyNumberFormat="1" applyFont="1" applyFill="1" applyBorder="1" applyAlignment="1">
      <alignment/>
    </xf>
    <xf numFmtId="41" fontId="18" fillId="0" borderId="0" xfId="0" applyNumberFormat="1" applyFont="1" applyBorder="1" applyAlignment="1">
      <alignment/>
    </xf>
    <xf numFmtId="41" fontId="18" fillId="0" borderId="0" xfId="0" applyNumberFormat="1" applyFont="1" applyFill="1" applyBorder="1" applyAlignment="1">
      <alignment/>
    </xf>
    <xf numFmtId="170" fontId="18" fillId="0" borderId="0" xfId="15" applyNumberFormat="1" applyFont="1" applyBorder="1" applyAlignment="1">
      <alignment/>
    </xf>
    <xf numFmtId="37" fontId="18" fillId="0" borderId="6" xfId="0" applyNumberFormat="1" applyFont="1" applyFill="1" applyBorder="1" applyAlignment="1">
      <alignment/>
    </xf>
    <xf numFmtId="170" fontId="18" fillId="0" borderId="6" xfId="15" applyNumberFormat="1" applyFont="1" applyBorder="1" applyAlignment="1">
      <alignment/>
    </xf>
    <xf numFmtId="37" fontId="18" fillId="0" borderId="7" xfId="0" applyNumberFormat="1" applyFont="1" applyBorder="1" applyAlignment="1">
      <alignment/>
    </xf>
    <xf numFmtId="37" fontId="18" fillId="0" borderId="7" xfId="0" applyNumberFormat="1" applyFont="1" applyFill="1" applyBorder="1" applyAlignment="1">
      <alignment/>
    </xf>
    <xf numFmtId="37" fontId="18" fillId="0" borderId="0" xfId="0" applyNumberFormat="1" applyFont="1" applyBorder="1" applyAlignment="1">
      <alignment horizontal="right" wrapText="1"/>
    </xf>
    <xf numFmtId="37" fontId="18" fillId="0" borderId="0" xfId="0" applyNumberFormat="1" applyFont="1" applyFill="1" applyBorder="1" applyAlignment="1">
      <alignment horizontal="right" wrapText="1"/>
    </xf>
    <xf numFmtId="193" fontId="18" fillId="0" borderId="0" xfId="0" applyNumberFormat="1" applyFont="1" applyAlignment="1">
      <alignment horizontal="right" wrapText="1"/>
    </xf>
    <xf numFmtId="193" fontId="18" fillId="0" borderId="0" xfId="0" applyNumberFormat="1" applyFont="1" applyBorder="1" applyAlignment="1">
      <alignment horizontal="right" wrapText="1"/>
    </xf>
    <xf numFmtId="41" fontId="18" fillId="0" borderId="6" xfId="0" applyNumberFormat="1" applyFont="1" applyBorder="1" applyAlignment="1">
      <alignment/>
    </xf>
    <xf numFmtId="41" fontId="18" fillId="0" borderId="6" xfId="0" applyNumberFormat="1" applyFont="1" applyFill="1" applyBorder="1" applyAlignment="1">
      <alignment/>
    </xf>
    <xf numFmtId="39" fontId="18" fillId="0" borderId="0" xfId="0" applyNumberFormat="1" applyFont="1" applyBorder="1" applyAlignment="1">
      <alignment horizontal="right" wrapText="1"/>
    </xf>
    <xf numFmtId="39" fontId="18" fillId="0" borderId="0" xfId="0" applyNumberFormat="1" applyFont="1" applyAlignment="1">
      <alignment horizontal="right" wrapText="1"/>
    </xf>
    <xf numFmtId="39" fontId="18" fillId="0" borderId="0" xfId="0" applyNumberFormat="1" applyFont="1" applyFill="1" applyBorder="1" applyAlignment="1">
      <alignment horizontal="right" wrapText="1"/>
    </xf>
    <xf numFmtId="39" fontId="18" fillId="0" borderId="0" xfId="0" applyNumberFormat="1" applyFont="1" applyFill="1" applyAlignment="1">
      <alignment horizontal="right" wrapText="1"/>
    </xf>
    <xf numFmtId="39" fontId="18" fillId="0" borderId="0" xfId="0" applyNumberFormat="1" applyFont="1" applyBorder="1" applyAlignment="1" quotePrefix="1">
      <alignment horizontal="right" wrapText="1"/>
    </xf>
    <xf numFmtId="193" fontId="18" fillId="0" borderId="0" xfId="0" applyNumberFormat="1" applyFont="1" applyBorder="1" applyAlignment="1" quotePrefix="1">
      <alignment horizontal="right" wrapText="1"/>
    </xf>
    <xf numFmtId="37" fontId="18" fillId="0" borderId="0" xfId="0" applyNumberFormat="1" applyFont="1" applyBorder="1" applyAlignment="1">
      <alignment horizontal="right" vertical="top"/>
    </xf>
    <xf numFmtId="37" fontId="11" fillId="0" borderId="0" xfId="0" applyNumberFormat="1" applyFont="1" applyBorder="1" applyAlignment="1">
      <alignment horizontal="right"/>
    </xf>
    <xf numFmtId="38" fontId="18" fillId="0" borderId="0" xfId="0" applyNumberFormat="1" applyFont="1" applyBorder="1" applyAlignment="1">
      <alignment horizontal="right"/>
    </xf>
    <xf numFmtId="0" fontId="19" fillId="0" borderId="0" xfId="0" applyFont="1" applyBorder="1" applyAlignment="1">
      <alignment/>
    </xf>
    <xf numFmtId="0" fontId="18" fillId="0" borderId="0" xfId="0" applyFont="1" applyBorder="1" applyAlignment="1">
      <alignment horizontal="left" indent="1"/>
    </xf>
    <xf numFmtId="41" fontId="18" fillId="0" borderId="3" xfId="0" applyNumberFormat="1" applyFont="1" applyBorder="1" applyAlignment="1">
      <alignment horizontal="right"/>
    </xf>
    <xf numFmtId="41" fontId="18" fillId="0" borderId="0" xfId="0" applyNumberFormat="1" applyFont="1" applyBorder="1" applyAlignment="1">
      <alignment horizontal="right"/>
    </xf>
    <xf numFmtId="41" fontId="18" fillId="0" borderId="4" xfId="0" applyNumberFormat="1" applyFont="1" applyBorder="1" applyAlignment="1">
      <alignment horizontal="right"/>
    </xf>
    <xf numFmtId="41" fontId="18" fillId="0" borderId="5" xfId="0" applyNumberFormat="1" applyFont="1" applyBorder="1" applyAlignment="1">
      <alignment horizontal="right"/>
    </xf>
    <xf numFmtId="41" fontId="18" fillId="0" borderId="8" xfId="0" applyNumberFormat="1" applyFont="1" applyBorder="1" applyAlignment="1">
      <alignment horizontal="right"/>
    </xf>
    <xf numFmtId="41" fontId="18" fillId="0" borderId="3" xfId="0" applyNumberFormat="1" applyFont="1" applyBorder="1" applyAlignment="1">
      <alignment/>
    </xf>
    <xf numFmtId="41" fontId="18" fillId="0" borderId="9" xfId="0" applyNumberFormat="1" applyFont="1" applyBorder="1" applyAlignment="1">
      <alignment horizontal="right"/>
    </xf>
    <xf numFmtId="41" fontId="18" fillId="0" borderId="7" xfId="0" applyNumberFormat="1" applyFont="1" applyBorder="1" applyAlignment="1">
      <alignment horizontal="right"/>
    </xf>
    <xf numFmtId="38" fontId="18" fillId="0" borderId="10" xfId="0" applyNumberFormat="1" applyFont="1" applyBorder="1" applyAlignment="1">
      <alignment horizontal="right"/>
    </xf>
    <xf numFmtId="43" fontId="18" fillId="0" borderId="0" xfId="15" applyNumberFormat="1" applyFont="1" applyFill="1" applyBorder="1" applyAlignment="1">
      <alignment horizontal="right"/>
    </xf>
    <xf numFmtId="43" fontId="18" fillId="0" borderId="0" xfId="0" applyNumberFormat="1" applyFont="1" applyFill="1" applyBorder="1" applyAlignment="1">
      <alignment horizontal="right"/>
    </xf>
    <xf numFmtId="40" fontId="18" fillId="0" borderId="6" xfId="0" applyNumberFormat="1" applyFont="1" applyBorder="1" applyAlignment="1">
      <alignment horizontal="right"/>
    </xf>
    <xf numFmtId="40" fontId="18" fillId="0" borderId="0" xfId="0" applyNumberFormat="1" applyFont="1" applyBorder="1" applyAlignment="1">
      <alignment horizontal="right"/>
    </xf>
    <xf numFmtId="0" fontId="13" fillId="0" borderId="0" xfId="0" applyFont="1" applyAlignment="1">
      <alignment/>
    </xf>
    <xf numFmtId="43" fontId="12" fillId="0" borderId="2" xfId="15" applyFont="1" applyFill="1" applyBorder="1" applyAlignment="1">
      <alignment/>
    </xf>
    <xf numFmtId="0" fontId="12" fillId="0" borderId="0" xfId="0" applyFont="1" applyFill="1" applyAlignment="1">
      <alignment vertical="top" wrapText="1"/>
    </xf>
    <xf numFmtId="0" fontId="12" fillId="0" borderId="0" xfId="0" applyFont="1" applyFill="1" applyAlignment="1">
      <alignment horizontal="justify" vertical="top" wrapText="1"/>
    </xf>
    <xf numFmtId="0" fontId="12" fillId="0" borderId="0" xfId="0" applyFont="1" applyFill="1" applyBorder="1" applyAlignment="1">
      <alignment horizontal="left"/>
    </xf>
    <xf numFmtId="0" fontId="13" fillId="0" borderId="0" xfId="0" applyFont="1" applyFill="1" applyAlignment="1">
      <alignment horizontal="right" wrapText="1"/>
    </xf>
    <xf numFmtId="38" fontId="12" fillId="0" borderId="0" xfId="0" applyNumberFormat="1" applyFont="1" applyFill="1" applyAlignment="1">
      <alignment/>
    </xf>
    <xf numFmtId="38" fontId="12" fillId="0" borderId="10" xfId="0" applyNumberFormat="1" applyFont="1" applyFill="1" applyBorder="1" applyAlignment="1">
      <alignment/>
    </xf>
    <xf numFmtId="0" fontId="15" fillId="0" borderId="0" xfId="0" applyFont="1" applyFill="1" applyAlignment="1">
      <alignment/>
    </xf>
    <xf numFmtId="37" fontId="12" fillId="0" borderId="0" xfId="0" applyNumberFormat="1" applyFont="1" applyFill="1" applyAlignment="1">
      <alignment/>
    </xf>
    <xf numFmtId="37" fontId="12" fillId="0" borderId="2" xfId="0" applyNumberFormat="1" applyFont="1" applyFill="1" applyBorder="1" applyAlignment="1">
      <alignment/>
    </xf>
    <xf numFmtId="37" fontId="12" fillId="0" borderId="10" xfId="0" applyNumberFormat="1" applyFont="1" applyFill="1" applyBorder="1" applyAlignment="1">
      <alignment/>
    </xf>
    <xf numFmtId="37" fontId="12" fillId="0" borderId="0" xfId="0" applyNumberFormat="1" applyFont="1" applyFill="1" applyBorder="1" applyAlignment="1">
      <alignment/>
    </xf>
    <xf numFmtId="38" fontId="12" fillId="0" borderId="0" xfId="0" applyNumberFormat="1" applyFont="1" applyFill="1" applyBorder="1" applyAlignment="1">
      <alignment/>
    </xf>
    <xf numFmtId="0" fontId="32" fillId="0" borderId="0" xfId="0" applyFont="1" applyBorder="1" applyAlignment="1">
      <alignment horizontal="left"/>
    </xf>
    <xf numFmtId="0" fontId="13" fillId="0" borderId="0" xfId="0" applyFont="1" applyFill="1" applyBorder="1" applyAlignment="1">
      <alignment horizontal="right"/>
    </xf>
    <xf numFmtId="0" fontId="13" fillId="0" borderId="0" xfId="0" applyFont="1" applyFill="1" applyAlignment="1">
      <alignment horizontal="right"/>
    </xf>
    <xf numFmtId="43" fontId="18" fillId="0" borderId="0" xfId="15" applyFont="1" applyBorder="1" applyAlignment="1">
      <alignment/>
    </xf>
    <xf numFmtId="43" fontId="18" fillId="0" borderId="0" xfId="15" applyFont="1" applyFill="1" applyBorder="1" applyAlignment="1">
      <alignment/>
    </xf>
    <xf numFmtId="37" fontId="18" fillId="0" borderId="0" xfId="0" applyNumberFormat="1" applyFont="1" applyAlignment="1">
      <alignment horizontal="justify" vertical="top"/>
    </xf>
    <xf numFmtId="0" fontId="12" fillId="0" borderId="11" xfId="0" applyFont="1" applyBorder="1" applyAlignment="1">
      <alignment/>
    </xf>
    <xf numFmtId="0" fontId="11" fillId="0" borderId="9" xfId="0" applyFont="1" applyBorder="1" applyAlignment="1">
      <alignment horizontal="center"/>
    </xf>
    <xf numFmtId="0" fontId="11" fillId="0" borderId="12" xfId="0" applyFont="1" applyBorder="1" applyAlignment="1">
      <alignment horizontal="center" wrapText="1"/>
    </xf>
    <xf numFmtId="38" fontId="12" fillId="0" borderId="13" xfId="0" applyNumberFormat="1" applyFont="1" applyFill="1" applyBorder="1" applyAlignment="1">
      <alignment/>
    </xf>
    <xf numFmtId="37" fontId="12" fillId="0" borderId="6" xfId="0" applyNumberFormat="1" applyFont="1" applyFill="1" applyBorder="1" applyAlignment="1">
      <alignment/>
    </xf>
    <xf numFmtId="38" fontId="12" fillId="0" borderId="6" xfId="0" applyNumberFormat="1" applyFont="1" applyFill="1" applyBorder="1" applyAlignment="1">
      <alignment/>
    </xf>
    <xf numFmtId="37" fontId="12" fillId="0" borderId="13" xfId="0" applyNumberFormat="1" applyFont="1" applyFill="1" applyBorder="1" applyAlignment="1">
      <alignment/>
    </xf>
    <xf numFmtId="170" fontId="12" fillId="0" borderId="0" xfId="15" applyNumberFormat="1" applyFont="1" applyAlignment="1">
      <alignment/>
    </xf>
    <xf numFmtId="170" fontId="13" fillId="0" borderId="0" xfId="15" applyNumberFormat="1" applyFont="1" applyAlignment="1">
      <alignment vertical="top"/>
    </xf>
    <xf numFmtId="43" fontId="12" fillId="0" borderId="0" xfId="15" applyFont="1" applyFill="1" applyAlignment="1">
      <alignment/>
    </xf>
    <xf numFmtId="43" fontId="12" fillId="0" borderId="10" xfId="15" applyFont="1" applyFill="1" applyBorder="1" applyAlignment="1">
      <alignment/>
    </xf>
    <xf numFmtId="43" fontId="12" fillId="0" borderId="9" xfId="15" applyFont="1" applyFill="1" applyBorder="1" applyAlignment="1">
      <alignment/>
    </xf>
    <xf numFmtId="38" fontId="12" fillId="0" borderId="9" xfId="0" applyNumberFormat="1" applyFont="1" applyFill="1" applyBorder="1" applyAlignment="1">
      <alignment/>
    </xf>
    <xf numFmtId="0" fontId="12" fillId="0" borderId="0" xfId="0" applyFont="1" applyFill="1" applyBorder="1" applyAlignment="1">
      <alignment horizontal="justify" vertical="top" wrapText="1"/>
    </xf>
    <xf numFmtId="14" fontId="13" fillId="0" borderId="0" xfId="0" applyNumberFormat="1" applyFont="1" applyFill="1" applyAlignment="1" quotePrefix="1">
      <alignment horizontal="right" wrapText="1"/>
    </xf>
    <xf numFmtId="0" fontId="12" fillId="0" borderId="0" xfId="0" applyFont="1" applyFill="1" applyAlignment="1" quotePrefix="1">
      <alignment/>
    </xf>
    <xf numFmtId="37" fontId="12" fillId="0" borderId="0" xfId="0" applyNumberFormat="1" applyFont="1" applyAlignment="1">
      <alignment horizontal="right"/>
    </xf>
    <xf numFmtId="37" fontId="12" fillId="0" borderId="9" xfId="0" applyNumberFormat="1" applyFont="1" applyFill="1" applyBorder="1" applyAlignment="1">
      <alignment/>
    </xf>
    <xf numFmtId="0" fontId="12" fillId="0" borderId="0" xfId="0" applyFont="1" applyFill="1" applyAlignment="1">
      <alignment horizontal="right" vertical="top"/>
    </xf>
    <xf numFmtId="0" fontId="12" fillId="0" borderId="0" xfId="0" applyFont="1" applyFill="1" applyAlignment="1">
      <alignment horizontal="right"/>
    </xf>
    <xf numFmtId="170" fontId="12" fillId="0" borderId="0" xfId="15" applyNumberFormat="1" applyFont="1" applyFill="1" applyAlignment="1">
      <alignment/>
    </xf>
    <xf numFmtId="0" fontId="13" fillId="0" borderId="0" xfId="0" applyFont="1" applyFill="1" applyBorder="1" applyAlignment="1" quotePrefix="1">
      <alignment horizontal="right"/>
    </xf>
    <xf numFmtId="0" fontId="18" fillId="0" borderId="0" xfId="0" applyFont="1" applyBorder="1" applyAlignment="1">
      <alignment horizontal="left" vertical="center"/>
    </xf>
    <xf numFmtId="0" fontId="18" fillId="0" borderId="0" xfId="0" applyFont="1" applyBorder="1" applyAlignment="1">
      <alignment horizontal="center" vertical="center"/>
    </xf>
    <xf numFmtId="37" fontId="18" fillId="0" borderId="0" xfId="0" applyNumberFormat="1" applyFont="1" applyBorder="1" applyAlignment="1">
      <alignment horizontal="center" vertical="top"/>
    </xf>
    <xf numFmtId="0" fontId="13" fillId="0" borderId="0" xfId="0" applyFont="1" applyFill="1" applyBorder="1" applyAlignment="1">
      <alignment/>
    </xf>
    <xf numFmtId="212" fontId="13" fillId="0" borderId="0" xfId="0" applyNumberFormat="1" applyFont="1" applyFill="1" applyAlignment="1">
      <alignment horizontal="right" wrapText="1"/>
    </xf>
    <xf numFmtId="0" fontId="12" fillId="0" borderId="0" xfId="0" applyFont="1" applyFill="1" applyBorder="1" applyAlignment="1">
      <alignment horizontal="justify" wrapText="1"/>
    </xf>
    <xf numFmtId="37" fontId="12" fillId="0" borderId="0" xfId="15" applyNumberFormat="1" applyFont="1" applyFill="1" applyBorder="1" applyAlignment="1">
      <alignment horizontal="right"/>
    </xf>
    <xf numFmtId="37" fontId="12" fillId="0" borderId="0" xfId="0" applyNumberFormat="1" applyFont="1" applyFill="1" applyBorder="1" applyAlignment="1">
      <alignment horizontal="right"/>
    </xf>
    <xf numFmtId="14" fontId="34" fillId="0" borderId="0" xfId="0" applyNumberFormat="1" applyFont="1" applyFill="1" applyBorder="1" applyAlignment="1">
      <alignment/>
    </xf>
    <xf numFmtId="0" fontId="34" fillId="0" borderId="0" xfId="0" applyFont="1" applyFill="1" applyBorder="1" applyAlignment="1">
      <alignment/>
    </xf>
    <xf numFmtId="38" fontId="34" fillId="0" borderId="0" xfId="0" applyNumberFormat="1" applyFont="1" applyFill="1" applyBorder="1" applyAlignment="1">
      <alignment horizontal="right"/>
    </xf>
    <xf numFmtId="37" fontId="18" fillId="0" borderId="0" xfId="0" applyNumberFormat="1" applyFont="1" applyBorder="1" applyAlignment="1">
      <alignment horizontal="left" wrapText="1"/>
    </xf>
    <xf numFmtId="37" fontId="19" fillId="0" borderId="0" xfId="0" applyNumberFormat="1" applyFont="1" applyBorder="1" applyAlignment="1">
      <alignment horizontal="left" vertical="top"/>
    </xf>
    <xf numFmtId="0" fontId="18" fillId="0" borderId="0" xfId="0" applyFont="1" applyBorder="1" applyAlignment="1">
      <alignment vertical="top"/>
    </xf>
    <xf numFmtId="37" fontId="18" fillId="0" borderId="0" xfId="0" applyNumberFormat="1" applyFont="1" applyBorder="1" applyAlignment="1">
      <alignment vertical="top"/>
    </xf>
    <xf numFmtId="0" fontId="12" fillId="0" borderId="0" xfId="0" applyFont="1" applyBorder="1" applyAlignment="1">
      <alignment vertical="top"/>
    </xf>
    <xf numFmtId="37" fontId="18" fillId="0" borderId="10" xfId="0" applyNumberFormat="1" applyFont="1" applyBorder="1" applyAlignment="1">
      <alignment/>
    </xf>
    <xf numFmtId="193" fontId="18" fillId="0" borderId="0" xfId="0" applyNumberFormat="1" applyFont="1" applyBorder="1" applyAlignment="1">
      <alignment horizontal="right"/>
    </xf>
    <xf numFmtId="193" fontId="18" fillId="0" borderId="6" xfId="0" applyNumberFormat="1" applyFont="1" applyBorder="1" applyAlignment="1">
      <alignment horizontal="right"/>
    </xf>
    <xf numFmtId="43" fontId="18" fillId="0" borderId="6" xfId="15" applyFont="1" applyBorder="1" applyAlignment="1">
      <alignment/>
    </xf>
    <xf numFmtId="39" fontId="18" fillId="0" borderId="6" xfId="0" applyNumberFormat="1" applyFont="1" applyBorder="1" applyAlignment="1">
      <alignment horizontal="right"/>
    </xf>
    <xf numFmtId="39" fontId="18" fillId="0" borderId="6" xfId="0" applyNumberFormat="1" applyFont="1" applyFill="1" applyBorder="1" applyAlignment="1">
      <alignment horizontal="right" wrapText="1"/>
    </xf>
    <xf numFmtId="184" fontId="33" fillId="0" borderId="0" xfId="15" applyNumberFormat="1" applyFont="1" applyAlignment="1">
      <alignment/>
    </xf>
    <xf numFmtId="0" fontId="35" fillId="0" borderId="0" xfId="0" applyFont="1" applyAlignment="1">
      <alignment/>
    </xf>
    <xf numFmtId="0" fontId="33" fillId="0" borderId="0" xfId="0" applyFont="1" applyAlignment="1">
      <alignment/>
    </xf>
    <xf numFmtId="0" fontId="18" fillId="0" borderId="0" xfId="0" applyFont="1" applyBorder="1" applyAlignment="1">
      <alignment horizontal="left"/>
    </xf>
    <xf numFmtId="43" fontId="12" fillId="0" borderId="0" xfId="15" applyFont="1" applyFill="1" applyBorder="1" applyAlignment="1">
      <alignment horizontal="right"/>
    </xf>
    <xf numFmtId="0" fontId="11" fillId="0" borderId="0" xfId="0" applyFont="1" applyBorder="1" applyAlignment="1">
      <alignment horizontal="center"/>
    </xf>
    <xf numFmtId="0" fontId="18" fillId="0" borderId="0" xfId="0" applyFont="1" applyBorder="1" applyAlignment="1">
      <alignment horizontal="center"/>
    </xf>
    <xf numFmtId="0" fontId="18" fillId="0" borderId="0" xfId="0" applyFont="1" applyAlignment="1">
      <alignment horizontal="center" wrapText="1"/>
    </xf>
    <xf numFmtId="14" fontId="15" fillId="0" borderId="0" xfId="0" applyNumberFormat="1" applyFont="1" applyAlignment="1">
      <alignment horizontal="center" wrapText="1"/>
    </xf>
    <xf numFmtId="0" fontId="0" fillId="0" borderId="0" xfId="0" applyAlignment="1">
      <alignment horizontal="center"/>
    </xf>
    <xf numFmtId="37" fontId="12" fillId="0" borderId="9" xfId="0" applyNumberFormat="1" applyFont="1" applyFill="1" applyBorder="1" applyAlignment="1">
      <alignment horizontal="right"/>
    </xf>
    <xf numFmtId="37" fontId="18" fillId="0" borderId="0" xfId="0" applyNumberFormat="1" applyFont="1" applyBorder="1" applyAlignment="1">
      <alignment horizontal="justify" vertical="top"/>
    </xf>
    <xf numFmtId="0" fontId="12" fillId="0" borderId="0" xfId="0" applyFont="1" applyFill="1" applyAlignment="1">
      <alignment horizontal="center" vertical="top"/>
    </xf>
    <xf numFmtId="0" fontId="12" fillId="0" borderId="0" xfId="0" applyFont="1" applyFill="1" applyAlignment="1">
      <alignment horizontal="center"/>
    </xf>
    <xf numFmtId="170" fontId="18" fillId="0" borderId="10" xfId="0" applyNumberFormat="1" applyFont="1" applyFill="1" applyBorder="1" applyAlignment="1">
      <alignment horizontal="right"/>
    </xf>
    <xf numFmtId="41" fontId="18" fillId="0" borderId="0" xfId="0" applyNumberFormat="1" applyFont="1" applyFill="1" applyBorder="1" applyAlignment="1">
      <alignment horizontal="right"/>
    </xf>
    <xf numFmtId="37" fontId="18" fillId="0" borderId="0" xfId="0" applyNumberFormat="1" applyFont="1" applyFill="1" applyBorder="1" applyAlignment="1">
      <alignment horizontal="justify" wrapText="1"/>
    </xf>
    <xf numFmtId="0" fontId="12" fillId="0" borderId="0" xfId="0" applyFont="1" applyFill="1" applyAlignment="1">
      <alignment horizontal="justify" vertical="top" wrapText="1"/>
    </xf>
    <xf numFmtId="0" fontId="12" fillId="0" borderId="0" xfId="0" applyFont="1" applyFill="1" applyAlignment="1">
      <alignment horizontal="justify" vertical="top" wrapText="1" shrinkToFit="1"/>
    </xf>
    <xf numFmtId="0" fontId="12" fillId="0" borderId="0" xfId="0" applyNumberFormat="1" applyFont="1" applyFill="1" applyAlignment="1">
      <alignment horizontal="justify" wrapText="1"/>
    </xf>
    <xf numFmtId="0" fontId="33" fillId="0" borderId="0" xfId="0" applyFont="1" applyFill="1" applyAlignment="1">
      <alignment horizontal="justify" vertical="top" wrapText="1"/>
    </xf>
    <xf numFmtId="0" fontId="0" fillId="0" borderId="0" xfId="0" applyFont="1" applyFill="1" applyAlignment="1">
      <alignment horizontal="justify" vertical="top" wrapText="1"/>
    </xf>
    <xf numFmtId="0" fontId="12" fillId="0" borderId="0" xfId="0" applyFont="1" applyFill="1" applyBorder="1" applyAlignment="1">
      <alignment horizontal="justify" vertical="top" wrapText="1"/>
    </xf>
  </cellXfs>
  <cellStyles count="111">
    <cellStyle name="Normal" xfId="0"/>
    <cellStyle name="Comma" xfId="15"/>
    <cellStyle name="Comma [0]" xfId="16"/>
    <cellStyle name="Comma [0]_KC Group Interco Elimination" xfId="17"/>
    <cellStyle name="Comma_ - Style1" xfId="18"/>
    <cellStyle name="Comma_ - Style2" xfId="19"/>
    <cellStyle name="Comma_ - Style3" xfId="20"/>
    <cellStyle name="Comma_ - Style4" xfId="21"/>
    <cellStyle name="Comma_ - Style5" xfId="22"/>
    <cellStyle name="Comma_0897" xfId="23"/>
    <cellStyle name="Comma_KC Group Interco Elimination" xfId="24"/>
    <cellStyle name="Comma_KCHBN0600a" xfId="25"/>
    <cellStyle name="Comma_MR2" xfId="26"/>
    <cellStyle name="Comma_MR23" xfId="27"/>
    <cellStyle name="Comma_MR3" xfId="28"/>
    <cellStyle name="Comma_MR4" xfId="29"/>
    <cellStyle name="Comma_MRPT" xfId="30"/>
    <cellStyle name="Comma_o.debtors" xfId="31"/>
    <cellStyle name="Comma_Sheet1" xfId="32"/>
    <cellStyle name="Comma_TAX" xfId="33"/>
    <cellStyle name="Comma_UNMONIES" xfId="34"/>
    <cellStyle name="Comma0" xfId="35"/>
    <cellStyle name="Comma0 - Style6" xfId="36"/>
    <cellStyle name="Curren - Style7" xfId="37"/>
    <cellStyle name="Curren - Style8" xfId="38"/>
    <cellStyle name="Currency" xfId="39"/>
    <cellStyle name="Currency [0]" xfId="40"/>
    <cellStyle name="Currency [0]_adj (RM1 per mt)" xfId="41"/>
    <cellStyle name="Currency [0]_KC Group Interco Elimination" xfId="42"/>
    <cellStyle name="Currency [0]_overiding" xfId="43"/>
    <cellStyle name="Currency [0]_Sheet1" xfId="44"/>
    <cellStyle name="Currency [0]_srin0597" xfId="45"/>
    <cellStyle name="Currency_adj (RM1 per mt)" xfId="46"/>
    <cellStyle name="Currency_KC Group Interco Elimination" xfId="47"/>
    <cellStyle name="Currency_MR2" xfId="48"/>
    <cellStyle name="Currency_MR23" xfId="49"/>
    <cellStyle name="Currency_MR3" xfId="50"/>
    <cellStyle name="Currency_MR4" xfId="51"/>
    <cellStyle name="Currency_MRPT" xfId="52"/>
    <cellStyle name="Currency_overiding" xfId="53"/>
    <cellStyle name="Currency_Sheet1" xfId="54"/>
    <cellStyle name="Currency_srin0597" xfId="55"/>
    <cellStyle name="Currency0" xfId="56"/>
    <cellStyle name="Date" xfId="57"/>
    <cellStyle name="Date_MR23" xfId="58"/>
    <cellStyle name="E&amp;Y House" xfId="59"/>
    <cellStyle name="Fixed" xfId="60"/>
    <cellStyle name="Fixed_MR23" xfId="61"/>
    <cellStyle name="Followed Hyperlink" xfId="62"/>
    <cellStyle name="Heading 1" xfId="63"/>
    <cellStyle name="Heading 2" xfId="64"/>
    <cellStyle name="HEADING1" xfId="65"/>
    <cellStyle name="HEADING2" xfId="66"/>
    <cellStyle name="Hyperlink" xfId="67"/>
    <cellStyle name="Normal_03NOTE1" xfId="68"/>
    <cellStyle name="Normal_03NOTE2" xfId="69"/>
    <cellStyle name="Normal_03NOTE3" xfId="70"/>
    <cellStyle name="Normal_03NOTE4" xfId="71"/>
    <cellStyle name="Normal_03NOTE5" xfId="72"/>
    <cellStyle name="Normal_03NOTE6" xfId="73"/>
    <cellStyle name="Normal_0897" xfId="74"/>
    <cellStyle name="Normal_1996MGT" xfId="75"/>
    <cellStyle name="Normal_1996MGT_1" xfId="76"/>
    <cellStyle name="Normal_adj (RM1 per mt)" xfId="77"/>
    <cellStyle name="Normal_BS0396" xfId="78"/>
    <cellStyle name="Normal_GP&amp;L0396" xfId="79"/>
    <cellStyle name="Normal_gpl (2)" xfId="80"/>
    <cellStyle name="Normal_GPL032000 (AKM's updated version - not fully updated)" xfId="81"/>
    <cellStyle name="Normal_GRNTEEAL" xfId="82"/>
    <cellStyle name="Normal_KC Group Interco Elimination" xfId="83"/>
    <cellStyle name="Normal_KCFILE" xfId="84"/>
    <cellStyle name="Normal_KCFILE04" xfId="85"/>
    <cellStyle name="Normal_KCHBN0600a" xfId="86"/>
    <cellStyle name="Normal_KCMSA03A" xfId="87"/>
    <cellStyle name="Normal_KCMSA03B" xfId="88"/>
    <cellStyle name="Normal_Kedah Cement Consol (16 Feb) by E&amp;Y (AKM's version)" xfId="89"/>
    <cellStyle name="Normal_MA" xfId="90"/>
    <cellStyle name="Normal_MA0396" xfId="91"/>
    <cellStyle name="Normal_MGT0396" xfId="92"/>
    <cellStyle name="Normal_MGTIND03" xfId="93"/>
    <cellStyle name="Normal_MR2" xfId="94"/>
    <cellStyle name="Normal_MR23" xfId="95"/>
    <cellStyle name="Normal_MR3" xfId="96"/>
    <cellStyle name="Normal_MR4" xfId="97"/>
    <cellStyle name="Normal_MRPT" xfId="98"/>
    <cellStyle name="Normal_NOTE 7" xfId="99"/>
    <cellStyle name="Normal_NOTE1" xfId="100"/>
    <cellStyle name="Normal_NOTE2" xfId="101"/>
    <cellStyle name="Normal_NOTE3" xfId="102"/>
    <cellStyle name="Normal_NOTE4" xfId="103"/>
    <cellStyle name="Normal_NOTE5" xfId="104"/>
    <cellStyle name="Normal_NOTE6" xfId="105"/>
    <cellStyle name="Normal_o.debtors" xfId="106"/>
    <cellStyle name="Normal_overiding" xfId="107"/>
    <cellStyle name="Normal_PROFITVA" xfId="108"/>
    <cellStyle name="Normal_Sheet1" xfId="109"/>
    <cellStyle name="Normal_Sheet1_1" xfId="110"/>
    <cellStyle name="Normal_Sheet1_KCHBN0600a" xfId="111"/>
    <cellStyle name="Normal_srin0597" xfId="112"/>
    <cellStyle name="Normal_TAX" xfId="113"/>
    <cellStyle name="Normal_TBL" xfId="114"/>
    <cellStyle name="Normal_TBL0396" xfId="115"/>
    <cellStyle name="Normal_UNMONIES" xfId="116"/>
    <cellStyle name="Percent" xfId="117"/>
    <cellStyle name="Percent_MR2" xfId="118"/>
    <cellStyle name="Percent_MR23" xfId="119"/>
    <cellStyle name="Percent_MR3" xfId="120"/>
    <cellStyle name="Percent_MR4" xfId="121"/>
    <cellStyle name="Percent_MRPT" xfId="122"/>
    <cellStyle name="Total" xfId="123"/>
    <cellStyle name="Total_MR23" xfId="1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0"/>
  <dimension ref="A1:J281"/>
  <sheetViews>
    <sheetView showGridLines="0" tabSelected="1" zoomScale="85" zoomScaleNormal="85" zoomScaleSheetLayoutView="100" workbookViewId="0" topLeftCell="A1">
      <pane xSplit="3" ySplit="9" topLeftCell="D10" activePane="bottomRight" state="frozen"/>
      <selection pane="topLeft" activeCell="A1" sqref="A1"/>
      <selection pane="topRight" activeCell="D1" sqref="D1"/>
      <selection pane="bottomLeft" activeCell="A11" sqref="A11"/>
      <selection pane="bottomRight" activeCell="A3" sqref="A3"/>
    </sheetView>
  </sheetViews>
  <sheetFormatPr defaultColWidth="9.140625" defaultRowHeight="12.75"/>
  <cols>
    <col min="1" max="1" width="4.7109375" style="34" customWidth="1"/>
    <col min="2" max="2" width="3.57421875" style="34" customWidth="1"/>
    <col min="3" max="3" width="43.57421875" style="37" customWidth="1"/>
    <col min="4" max="4" width="16.28125" style="34" customWidth="1"/>
    <col min="5" max="5" width="1.57421875" style="34" customWidth="1"/>
    <col min="6" max="6" width="15.421875" style="34" bestFit="1" customWidth="1"/>
    <col min="7" max="7" width="1.57421875" style="34" customWidth="1"/>
    <col min="8" max="8" width="15.00390625" style="34" customWidth="1"/>
    <col min="9" max="9" width="1.7109375" style="34" customWidth="1"/>
    <col min="10" max="10" width="15.421875" style="34" bestFit="1" customWidth="1"/>
    <col min="11" max="11" width="4.8515625" style="34" customWidth="1"/>
    <col min="12" max="12" width="7.7109375" style="34" customWidth="1"/>
    <col min="13" max="16384" width="4.8515625" style="34" hidden="1" customWidth="1"/>
  </cols>
  <sheetData>
    <row r="1" spans="1:10" s="31" customFormat="1" ht="15.75">
      <c r="A1" s="30" t="s">
        <v>65</v>
      </c>
      <c r="C1" s="32"/>
      <c r="D1" s="33"/>
      <c r="I1" s="34"/>
      <c r="J1" s="35"/>
    </row>
    <row r="2" spans="1:4" ht="14.25">
      <c r="A2" s="36" t="s">
        <v>66</v>
      </c>
      <c r="D2" s="38"/>
    </row>
    <row r="3" spans="1:4" ht="14.25">
      <c r="A3" s="36" t="s">
        <v>233</v>
      </c>
      <c r="D3" s="38"/>
    </row>
    <row r="4" spans="1:10" ht="12.75">
      <c r="A4" s="110" t="s">
        <v>67</v>
      </c>
      <c r="B4" s="39"/>
      <c r="D4" s="39"/>
      <c r="E4" s="39"/>
      <c r="F4" s="39"/>
      <c r="G4" s="39"/>
      <c r="H4" s="39"/>
      <c r="I4" s="39"/>
      <c r="J4" s="39"/>
    </row>
    <row r="5" spans="2:9" ht="12.75" customHeight="1">
      <c r="B5" s="39"/>
      <c r="C5" s="40"/>
      <c r="D5" s="40"/>
      <c r="E5" s="40"/>
      <c r="F5" s="40"/>
      <c r="G5" s="40"/>
      <c r="H5" s="40"/>
      <c r="I5" s="40"/>
    </row>
    <row r="6" spans="1:10" ht="15" customHeight="1">
      <c r="A6" s="44" t="s">
        <v>68</v>
      </c>
      <c r="B6" s="47"/>
      <c r="C6" s="46"/>
      <c r="D6" s="116"/>
      <c r="E6" s="117" t="s">
        <v>69</v>
      </c>
      <c r="F6" s="118"/>
      <c r="G6" s="48"/>
      <c r="H6" s="116"/>
      <c r="I6" s="117" t="s">
        <v>147</v>
      </c>
      <c r="J6" s="118"/>
    </row>
    <row r="7" spans="1:10" ht="43.5">
      <c r="A7" s="46"/>
      <c r="B7" s="47"/>
      <c r="C7" s="46"/>
      <c r="D7" s="49" t="s">
        <v>170</v>
      </c>
      <c r="E7" s="49"/>
      <c r="F7" s="49" t="s">
        <v>213</v>
      </c>
      <c r="G7" s="49"/>
      <c r="H7" s="49" t="s">
        <v>171</v>
      </c>
      <c r="I7" s="49"/>
      <c r="J7" s="49" t="s">
        <v>214</v>
      </c>
    </row>
    <row r="8" spans="1:10" ht="15">
      <c r="A8" s="46"/>
      <c r="B8" s="47"/>
      <c r="C8" s="46"/>
      <c r="D8" s="50">
        <v>36891</v>
      </c>
      <c r="E8" s="49"/>
      <c r="F8" s="50">
        <v>36525</v>
      </c>
      <c r="G8" s="50"/>
      <c r="H8" s="50">
        <v>36891</v>
      </c>
      <c r="I8" s="50"/>
      <c r="J8" s="50">
        <v>36525</v>
      </c>
    </row>
    <row r="9" spans="1:10" s="41" customFormat="1" ht="15">
      <c r="A9" s="52"/>
      <c r="B9" s="51"/>
      <c r="C9" s="52"/>
      <c r="D9" s="54" t="s">
        <v>8</v>
      </c>
      <c r="E9" s="54"/>
      <c r="F9" s="54" t="s">
        <v>8</v>
      </c>
      <c r="G9" s="54"/>
      <c r="H9" s="54" t="s">
        <v>8</v>
      </c>
      <c r="I9" s="54"/>
      <c r="J9" s="54" t="s">
        <v>8</v>
      </c>
    </row>
    <row r="10" spans="1:10" s="41" customFormat="1" ht="6.75" customHeight="1">
      <c r="A10" s="52"/>
      <c r="B10" s="51"/>
      <c r="C10" s="52"/>
      <c r="D10" s="55"/>
      <c r="E10" s="55"/>
      <c r="F10" s="55"/>
      <c r="G10" s="55"/>
      <c r="H10" s="55"/>
      <c r="I10" s="55"/>
      <c r="J10" s="56"/>
    </row>
    <row r="11" spans="1:10" s="41" customFormat="1" ht="15">
      <c r="A11" s="78" t="s">
        <v>70</v>
      </c>
      <c r="B11" s="51"/>
      <c r="C11" s="57" t="s">
        <v>48</v>
      </c>
      <c r="D11" s="59">
        <v>154467</v>
      </c>
      <c r="E11" s="51"/>
      <c r="F11" s="58">
        <v>121029</v>
      </c>
      <c r="G11" s="51"/>
      <c r="H11" s="51">
        <v>598323</v>
      </c>
      <c r="I11" s="51"/>
      <c r="J11" s="58">
        <v>360404</v>
      </c>
    </row>
    <row r="12" spans="1:10" s="41" customFormat="1" ht="15">
      <c r="A12" s="78" t="s">
        <v>71</v>
      </c>
      <c r="B12" s="51"/>
      <c r="C12" s="57" t="s">
        <v>184</v>
      </c>
      <c r="D12" s="59">
        <v>5431</v>
      </c>
      <c r="E12" s="51"/>
      <c r="F12" s="58">
        <f>J12-31</f>
        <v>831</v>
      </c>
      <c r="G12" s="51"/>
      <c r="H12" s="61">
        <v>5431</v>
      </c>
      <c r="I12" s="51"/>
      <c r="J12" s="60">
        <f>862</f>
        <v>862</v>
      </c>
    </row>
    <row r="13" spans="1:10" s="41" customFormat="1" ht="15.75" thickBot="1">
      <c r="A13" s="78" t="s">
        <v>72</v>
      </c>
      <c r="B13" s="51"/>
      <c r="C13" s="57" t="s">
        <v>185</v>
      </c>
      <c r="D13" s="62">
        <v>-4791</v>
      </c>
      <c r="E13" s="51"/>
      <c r="F13" s="62">
        <v>1605</v>
      </c>
      <c r="G13" s="51"/>
      <c r="H13" s="63">
        <v>349</v>
      </c>
      <c r="I13" s="51"/>
      <c r="J13" s="62">
        <v>11477</v>
      </c>
    </row>
    <row r="14" spans="1:10" s="41" customFormat="1" ht="15.75" thickTop="1">
      <c r="A14" s="78"/>
      <c r="B14" s="51"/>
      <c r="C14" s="57"/>
      <c r="D14" s="51"/>
      <c r="E14" s="51"/>
      <c r="F14" s="58"/>
      <c r="G14" s="51"/>
      <c r="H14" s="51"/>
      <c r="I14" s="51"/>
      <c r="J14" s="58"/>
    </row>
    <row r="15" spans="1:10" s="41" customFormat="1" ht="60">
      <c r="A15" s="78" t="s">
        <v>73</v>
      </c>
      <c r="B15" s="51"/>
      <c r="C15" s="149" t="s">
        <v>186</v>
      </c>
      <c r="D15" s="51">
        <v>46194</v>
      </c>
      <c r="E15" s="51"/>
      <c r="F15" s="58">
        <v>-19953</v>
      </c>
      <c r="G15" s="51"/>
      <c r="H15" s="51">
        <f>134652-H18</f>
        <v>156416</v>
      </c>
      <c r="I15" s="51"/>
      <c r="J15" s="58">
        <v>-7773</v>
      </c>
    </row>
    <row r="16" spans="1:10" s="41" customFormat="1" ht="15">
      <c r="A16" s="78" t="s">
        <v>71</v>
      </c>
      <c r="B16" s="51"/>
      <c r="C16" s="57" t="s">
        <v>187</v>
      </c>
      <c r="D16" s="58">
        <v>-17725</v>
      </c>
      <c r="E16" s="51"/>
      <c r="F16" s="58">
        <v>-21819</v>
      </c>
      <c r="G16" s="51"/>
      <c r="H16" s="51">
        <v>-70719</v>
      </c>
      <c r="I16" s="51"/>
      <c r="J16" s="58">
        <v>-95842</v>
      </c>
    </row>
    <row r="17" spans="1:10" s="41" customFormat="1" ht="15">
      <c r="A17" s="78" t="s">
        <v>72</v>
      </c>
      <c r="B17" s="51"/>
      <c r="C17" s="57" t="s">
        <v>158</v>
      </c>
      <c r="D17" s="58">
        <v>-16459</v>
      </c>
      <c r="E17" s="51"/>
      <c r="F17" s="60">
        <v>-13379</v>
      </c>
      <c r="G17" s="51"/>
      <c r="H17" s="51">
        <v>-65151</v>
      </c>
      <c r="I17" s="51"/>
      <c r="J17" s="58">
        <v>-78798</v>
      </c>
    </row>
    <row r="18" spans="1:10" s="41" customFormat="1" ht="15">
      <c r="A18" s="78" t="s">
        <v>75</v>
      </c>
      <c r="B18" s="51"/>
      <c r="C18" s="57" t="s">
        <v>76</v>
      </c>
      <c r="D18" s="59">
        <v>-9289</v>
      </c>
      <c r="E18" s="51"/>
      <c r="F18" s="60">
        <v>4733</v>
      </c>
      <c r="G18" s="51"/>
      <c r="H18" s="59">
        <f>-Notes!I20</f>
        <v>-21764</v>
      </c>
      <c r="I18" s="51"/>
      <c r="J18" s="60">
        <v>-68075</v>
      </c>
    </row>
    <row r="19" spans="1:10" s="41" customFormat="1" ht="60">
      <c r="A19" s="78" t="s">
        <v>77</v>
      </c>
      <c r="B19" s="51"/>
      <c r="C19" s="149" t="s">
        <v>188</v>
      </c>
      <c r="D19" s="65">
        <v>2721</v>
      </c>
      <c r="E19" s="51"/>
      <c r="F19" s="65">
        <f>SUM(F15:F18)</f>
        <v>-50418</v>
      </c>
      <c r="G19" s="51"/>
      <c r="H19" s="65">
        <f>SUM(H15:H18)</f>
        <v>-1218</v>
      </c>
      <c r="I19" s="51"/>
      <c r="J19" s="65">
        <f>SUM(J15:J18)</f>
        <v>-250488</v>
      </c>
    </row>
    <row r="20" spans="1:10" s="41" customFormat="1" ht="15">
      <c r="A20" s="78" t="s">
        <v>78</v>
      </c>
      <c r="B20" s="51"/>
      <c r="C20" s="57" t="s">
        <v>159</v>
      </c>
      <c r="D20" s="51">
        <v>-3206</v>
      </c>
      <c r="E20" s="51"/>
      <c r="F20" s="58">
        <v>-852</v>
      </c>
      <c r="G20" s="51"/>
      <c r="H20" s="51">
        <v>-3729</v>
      </c>
      <c r="I20" s="51"/>
      <c r="J20" s="58">
        <v>-2787</v>
      </c>
    </row>
    <row r="21" spans="1:10" s="41" customFormat="1" ht="15">
      <c r="A21" s="78" t="s">
        <v>79</v>
      </c>
      <c r="B21" s="51"/>
      <c r="C21" s="57" t="s">
        <v>189</v>
      </c>
      <c r="D21" s="64"/>
      <c r="E21" s="51"/>
      <c r="F21" s="65"/>
      <c r="G21" s="58"/>
      <c r="H21" s="65"/>
      <c r="I21" s="58"/>
      <c r="J21" s="65"/>
    </row>
    <row r="22" spans="1:10" s="41" customFormat="1" ht="15">
      <c r="A22" s="78"/>
      <c r="B22" s="51"/>
      <c r="C22" s="57" t="s">
        <v>74</v>
      </c>
      <c r="D22" s="51">
        <v>-485</v>
      </c>
      <c r="E22" s="51"/>
      <c r="F22" s="51">
        <f>SUM(F19:F20)</f>
        <v>-51270</v>
      </c>
      <c r="G22" s="51"/>
      <c r="H22" s="51">
        <f>SUM(H19:H20)</f>
        <v>-4947</v>
      </c>
      <c r="I22" s="51"/>
      <c r="J22" s="51">
        <f>SUM(J19:J20)</f>
        <v>-253275</v>
      </c>
    </row>
    <row r="23" spans="1:10" s="41" customFormat="1" ht="15">
      <c r="A23" s="78" t="s">
        <v>80</v>
      </c>
      <c r="B23" s="51"/>
      <c r="C23" s="57" t="s">
        <v>52</v>
      </c>
      <c r="D23" s="51">
        <v>5624</v>
      </c>
      <c r="E23" s="51"/>
      <c r="F23" s="58">
        <v>-134</v>
      </c>
      <c r="G23" s="51"/>
      <c r="H23" s="51">
        <v>4733</v>
      </c>
      <c r="I23" s="51"/>
      <c r="J23" s="58">
        <v>-75</v>
      </c>
    </row>
    <row r="24" spans="1:10" s="41" customFormat="1" ht="15">
      <c r="A24" s="78" t="s">
        <v>81</v>
      </c>
      <c r="B24" s="51"/>
      <c r="C24" s="57" t="s">
        <v>190</v>
      </c>
      <c r="D24" s="64"/>
      <c r="E24" s="51"/>
      <c r="F24" s="65"/>
      <c r="G24" s="58"/>
      <c r="H24" s="65"/>
      <c r="I24" s="58"/>
      <c r="J24" s="65"/>
    </row>
    <row r="25" spans="1:10" s="41" customFormat="1" ht="15">
      <c r="A25" s="78"/>
      <c r="B25" s="51"/>
      <c r="C25" s="57" t="s">
        <v>82</v>
      </c>
      <c r="D25" s="51">
        <v>5139</v>
      </c>
      <c r="E25" s="51"/>
      <c r="F25" s="51">
        <f>SUM(F22:F23)</f>
        <v>-51404</v>
      </c>
      <c r="G25" s="51"/>
      <c r="H25" s="51">
        <f>SUM(H22:H23)</f>
        <v>-214</v>
      </c>
      <c r="I25" s="51"/>
      <c r="J25" s="51">
        <f>SUM(J22:J23)</f>
        <v>-253350</v>
      </c>
    </row>
    <row r="26" spans="1:10" s="41" customFormat="1" ht="15">
      <c r="A26" s="78"/>
      <c r="B26" s="51"/>
      <c r="C26" s="57" t="s">
        <v>83</v>
      </c>
      <c r="D26" s="113">
        <v>0</v>
      </c>
      <c r="E26" s="113"/>
      <c r="F26" s="114">
        <v>0</v>
      </c>
      <c r="G26" s="113"/>
      <c r="H26" s="113">
        <v>0</v>
      </c>
      <c r="I26" s="113"/>
      <c r="J26" s="114">
        <v>0</v>
      </c>
    </row>
    <row r="27" spans="1:10" s="41" customFormat="1" ht="15">
      <c r="A27" s="78" t="s">
        <v>84</v>
      </c>
      <c r="B27" s="51"/>
      <c r="C27" s="57" t="s">
        <v>191</v>
      </c>
      <c r="D27" s="64"/>
      <c r="E27" s="51"/>
      <c r="F27" s="65"/>
      <c r="G27" s="58"/>
      <c r="H27" s="65"/>
      <c r="I27" s="58"/>
      <c r="J27" s="65"/>
    </row>
    <row r="28" spans="1:10" s="41" customFormat="1" ht="15">
      <c r="A28" s="78"/>
      <c r="B28" s="51"/>
      <c r="C28" s="57" t="s">
        <v>192</v>
      </c>
      <c r="D28" s="51">
        <v>5139</v>
      </c>
      <c r="E28" s="51"/>
      <c r="F28" s="51">
        <f>SUM(F25:F26)</f>
        <v>-51404</v>
      </c>
      <c r="G28" s="51"/>
      <c r="H28" s="51">
        <f>SUM(H25:H26)</f>
        <v>-214</v>
      </c>
      <c r="I28" s="51"/>
      <c r="J28" s="51">
        <f>SUM(J25:J26)</f>
        <v>-253350</v>
      </c>
    </row>
    <row r="29" spans="1:10" s="41" customFormat="1" ht="15">
      <c r="A29" s="78" t="s">
        <v>85</v>
      </c>
      <c r="B29" s="51"/>
      <c r="C29" s="57" t="s">
        <v>86</v>
      </c>
      <c r="D29" s="113">
        <v>0</v>
      </c>
      <c r="E29" s="113"/>
      <c r="F29" s="114">
        <v>0</v>
      </c>
      <c r="G29" s="113"/>
      <c r="H29" s="113">
        <v>0</v>
      </c>
      <c r="I29" s="113"/>
      <c r="J29" s="114">
        <v>0</v>
      </c>
    </row>
    <row r="30" spans="1:10" s="41" customFormat="1" ht="15">
      <c r="A30" s="78"/>
      <c r="B30" s="51"/>
      <c r="C30" s="57" t="s">
        <v>87</v>
      </c>
      <c r="D30" s="113">
        <v>0</v>
      </c>
      <c r="E30" s="113"/>
      <c r="F30" s="114">
        <v>0</v>
      </c>
      <c r="G30" s="113"/>
      <c r="H30" s="113">
        <v>0</v>
      </c>
      <c r="I30" s="113"/>
      <c r="J30" s="114">
        <v>0</v>
      </c>
    </row>
    <row r="31" spans="1:10" s="41" customFormat="1" ht="15">
      <c r="A31" s="78"/>
      <c r="B31" s="51"/>
      <c r="C31" s="57" t="s">
        <v>88</v>
      </c>
      <c r="D31" s="113"/>
      <c r="E31" s="113"/>
      <c r="F31" s="114"/>
      <c r="G31" s="114"/>
      <c r="H31" s="113"/>
      <c r="I31" s="114"/>
      <c r="J31" s="114"/>
    </row>
    <row r="32" spans="1:10" s="41" customFormat="1" ht="15">
      <c r="A32" s="78"/>
      <c r="B32" s="51"/>
      <c r="C32" s="57" t="s">
        <v>89</v>
      </c>
      <c r="D32" s="113">
        <v>0</v>
      </c>
      <c r="E32" s="113"/>
      <c r="F32" s="114">
        <v>0</v>
      </c>
      <c r="G32" s="113"/>
      <c r="H32" s="113">
        <v>0</v>
      </c>
      <c r="I32" s="113"/>
      <c r="J32" s="114">
        <v>0</v>
      </c>
    </row>
    <row r="33" spans="1:10" s="41" customFormat="1" ht="30.75" thickBot="1">
      <c r="A33" s="78" t="s">
        <v>90</v>
      </c>
      <c r="B33" s="51"/>
      <c r="C33" s="149" t="s">
        <v>193</v>
      </c>
      <c r="D33" s="154">
        <v>5139</v>
      </c>
      <c r="E33" s="51"/>
      <c r="F33" s="154">
        <f>SUM(F28:F32)</f>
        <v>-51404</v>
      </c>
      <c r="G33" s="51"/>
      <c r="H33" s="154">
        <f>SUM(H28:H32)</f>
        <v>-214</v>
      </c>
      <c r="I33" s="51"/>
      <c r="J33" s="154">
        <f>SUM(J28:J32)</f>
        <v>-253350</v>
      </c>
    </row>
    <row r="34" spans="1:10" s="41" customFormat="1" ht="8.25" customHeight="1" thickTop="1">
      <c r="A34" s="78"/>
      <c r="B34" s="51"/>
      <c r="C34" s="57"/>
      <c r="D34" s="55"/>
      <c r="E34" s="66"/>
      <c r="F34" s="56"/>
      <c r="G34" s="67"/>
      <c r="H34" s="56"/>
      <c r="I34" s="67"/>
      <c r="J34" s="56"/>
    </row>
    <row r="35" spans="1:10" s="41" customFormat="1" ht="15">
      <c r="A35" s="78">
        <v>3</v>
      </c>
      <c r="B35" s="51"/>
      <c r="C35" s="57" t="s">
        <v>199</v>
      </c>
      <c r="D35" s="55"/>
      <c r="E35" s="55"/>
      <c r="F35" s="56"/>
      <c r="G35" s="56"/>
      <c r="H35" s="56"/>
      <c r="I35" s="56"/>
      <c r="J35" s="56"/>
    </row>
    <row r="36" spans="1:10" s="41" customFormat="1" ht="15">
      <c r="A36" s="78"/>
      <c r="B36" s="51"/>
      <c r="C36" s="57" t="s">
        <v>91</v>
      </c>
      <c r="D36" s="55"/>
      <c r="E36" s="55"/>
      <c r="F36" s="56"/>
      <c r="G36" s="56"/>
      <c r="H36" s="56"/>
      <c r="I36" s="56"/>
      <c r="J36" s="56"/>
    </row>
    <row r="37" spans="1:10" s="41" customFormat="1" ht="15">
      <c r="A37" s="78"/>
      <c r="B37" s="51"/>
      <c r="C37" s="57" t="s">
        <v>92</v>
      </c>
      <c r="D37" s="55"/>
      <c r="E37" s="55"/>
      <c r="F37" s="56"/>
      <c r="G37" s="56"/>
      <c r="H37" s="56"/>
      <c r="I37" s="56"/>
      <c r="J37" s="56"/>
    </row>
    <row r="38" spans="1:10" s="41" customFormat="1" ht="15">
      <c r="A38" s="78"/>
      <c r="B38" s="51"/>
      <c r="C38" s="57" t="s">
        <v>198</v>
      </c>
      <c r="D38" s="68">
        <v>1.224327370555618</v>
      </c>
      <c r="E38" s="69"/>
      <c r="F38" s="68">
        <v>-12.249226142675699</v>
      </c>
      <c r="G38" s="69"/>
      <c r="H38" s="68">
        <v>-0.0512324379968355</v>
      </c>
      <c r="I38" s="68"/>
      <c r="J38" s="68">
        <v>-60.690920676595375</v>
      </c>
    </row>
    <row r="39" spans="1:10" s="41" customFormat="1" ht="15.75" thickBot="1">
      <c r="A39" s="78"/>
      <c r="B39" s="51"/>
      <c r="C39" s="57" t="s">
        <v>200</v>
      </c>
      <c r="D39" s="70">
        <v>0</v>
      </c>
      <c r="E39" s="69"/>
      <c r="F39" s="71">
        <v>0</v>
      </c>
      <c r="G39" s="69"/>
      <c r="H39" s="70">
        <v>0</v>
      </c>
      <c r="I39" s="68"/>
      <c r="J39" s="71">
        <v>0</v>
      </c>
    </row>
    <row r="40" spans="1:10" s="41" customFormat="1" ht="9.75" customHeight="1" thickTop="1">
      <c r="A40" s="78"/>
      <c r="B40" s="51"/>
      <c r="C40" s="57"/>
      <c r="D40" s="72"/>
      <c r="E40" s="73"/>
      <c r="F40" s="74"/>
      <c r="G40" s="75"/>
      <c r="H40" s="74"/>
      <c r="I40" s="75"/>
      <c r="J40" s="74"/>
    </row>
    <row r="41" spans="1:10" s="41" customFormat="1" ht="15.75" thickBot="1">
      <c r="A41" s="78" t="s">
        <v>194</v>
      </c>
      <c r="B41" s="51" t="s">
        <v>195</v>
      </c>
      <c r="C41" s="57"/>
      <c r="D41" s="157">
        <v>0</v>
      </c>
      <c r="E41" s="73"/>
      <c r="F41" s="74"/>
      <c r="G41" s="75"/>
      <c r="H41" s="74"/>
      <c r="I41" s="75"/>
      <c r="J41" s="74"/>
    </row>
    <row r="42" spans="1:10" s="41" customFormat="1" ht="16.5" thickBot="1" thickTop="1">
      <c r="A42" s="78"/>
      <c r="B42" s="51" t="s">
        <v>196</v>
      </c>
      <c r="C42" s="57"/>
      <c r="D42" s="156" t="s">
        <v>197</v>
      </c>
      <c r="E42" s="73"/>
      <c r="F42" s="74"/>
      <c r="G42" s="75"/>
      <c r="H42" s="74"/>
      <c r="I42" s="75"/>
      <c r="J42" s="74"/>
    </row>
    <row r="43" spans="1:10" s="41" customFormat="1" ht="9" customHeight="1" thickTop="1">
      <c r="A43" s="78"/>
      <c r="B43" s="51"/>
      <c r="C43" s="57"/>
      <c r="D43" s="155"/>
      <c r="E43" s="73"/>
      <c r="F43" s="74"/>
      <c r="G43" s="75"/>
      <c r="H43" s="74"/>
      <c r="I43" s="75"/>
      <c r="J43" s="74"/>
    </row>
    <row r="44" spans="1:10" s="41" customFormat="1" ht="56.25" customHeight="1">
      <c r="A44" s="78"/>
      <c r="B44" s="51"/>
      <c r="C44" s="57"/>
      <c r="D44" s="74" t="s">
        <v>201</v>
      </c>
      <c r="E44" s="73"/>
      <c r="F44" s="74" t="s">
        <v>202</v>
      </c>
      <c r="G44" s="75"/>
      <c r="H44" s="74"/>
      <c r="I44" s="75"/>
      <c r="J44" s="74"/>
    </row>
    <row r="45" spans="1:10" s="41" customFormat="1" ht="15.75" thickBot="1">
      <c r="A45" s="78">
        <v>5</v>
      </c>
      <c r="B45" s="51" t="s">
        <v>93</v>
      </c>
      <c r="C45" s="57"/>
      <c r="D45" s="158">
        <f>'B.Sheet'!E52</f>
        <v>0.6847368935254575</v>
      </c>
      <c r="E45" s="73"/>
      <c r="F45" s="159">
        <f>'B.Sheet'!G52</f>
        <v>0.6852217676116582</v>
      </c>
      <c r="G45" s="75"/>
      <c r="H45" s="74"/>
      <c r="I45" s="75"/>
      <c r="J45" s="74"/>
    </row>
    <row r="46" spans="1:10" s="41" customFormat="1" ht="6.75" customHeight="1" thickTop="1">
      <c r="A46" s="78"/>
      <c r="B46" s="51"/>
      <c r="C46" s="57"/>
      <c r="D46" s="72"/>
      <c r="E46" s="73"/>
      <c r="F46" s="74"/>
      <c r="G46" s="75"/>
      <c r="H46" s="74"/>
      <c r="I46" s="75"/>
      <c r="J46" s="74"/>
    </row>
    <row r="47" spans="1:10" s="41" customFormat="1" ht="15">
      <c r="A47" s="150" t="s">
        <v>94</v>
      </c>
      <c r="B47" s="51"/>
      <c r="D47" s="77"/>
      <c r="E47" s="73"/>
      <c r="F47" s="77"/>
      <c r="G47" s="73"/>
      <c r="H47" s="76"/>
      <c r="I47" s="73"/>
      <c r="J47" s="76"/>
    </row>
    <row r="48" spans="1:10" s="41" customFormat="1" ht="15" customHeight="1">
      <c r="A48" s="78" t="s">
        <v>81</v>
      </c>
      <c r="B48" s="51" t="s">
        <v>224</v>
      </c>
      <c r="C48" s="171"/>
      <c r="D48" s="171"/>
      <c r="E48" s="171"/>
      <c r="F48" s="171"/>
      <c r="G48" s="171"/>
      <c r="H48" s="171"/>
      <c r="I48" s="171"/>
      <c r="J48" s="171"/>
    </row>
    <row r="49" spans="1:10" s="41" customFormat="1" ht="18.75" customHeight="1">
      <c r="A49" s="78"/>
      <c r="B49" s="139" t="s">
        <v>148</v>
      </c>
      <c r="C49" s="138" t="s">
        <v>223</v>
      </c>
      <c r="D49" s="46"/>
      <c r="E49" s="46"/>
      <c r="F49" s="46"/>
      <c r="G49" s="46"/>
      <c r="H49" s="46"/>
      <c r="I49" s="46"/>
      <c r="J49" s="46"/>
    </row>
    <row r="50" spans="1:10" s="41" customFormat="1" ht="30" customHeight="1">
      <c r="A50" s="78"/>
      <c r="B50" s="140" t="s">
        <v>71</v>
      </c>
      <c r="C50" s="176" t="s">
        <v>225</v>
      </c>
      <c r="D50" s="176"/>
      <c r="E50" s="176"/>
      <c r="F50" s="176"/>
      <c r="G50" s="176"/>
      <c r="H50" s="176"/>
      <c r="I50" s="176"/>
      <c r="J50" s="176"/>
    </row>
    <row r="51" spans="1:10" s="41" customFormat="1" ht="9.75" customHeight="1">
      <c r="A51" s="78"/>
      <c r="B51" s="115"/>
      <c r="C51" s="52"/>
      <c r="D51" s="53"/>
      <c r="E51" s="53"/>
      <c r="F51" s="53"/>
      <c r="G51" s="53"/>
      <c r="H51" s="53"/>
      <c r="I51" s="53"/>
      <c r="J51" s="53"/>
    </row>
    <row r="52" spans="1:10" s="41" customFormat="1" ht="28.5" customHeight="1">
      <c r="A52" s="78" t="s">
        <v>95</v>
      </c>
      <c r="B52" s="176" t="s">
        <v>215</v>
      </c>
      <c r="C52" s="176"/>
      <c r="D52" s="176"/>
      <c r="E52" s="176"/>
      <c r="F52" s="176"/>
      <c r="G52" s="176"/>
      <c r="H52" s="176"/>
      <c r="I52" s="176"/>
      <c r="J52" s="176"/>
    </row>
    <row r="53" spans="1:10" s="41" customFormat="1" ht="9.75" customHeight="1">
      <c r="A53" s="151"/>
      <c r="B53" s="45"/>
      <c r="C53" s="46"/>
      <c r="D53" s="45"/>
      <c r="E53" s="45"/>
      <c r="F53" s="45"/>
      <c r="G53" s="45"/>
      <c r="H53" s="45"/>
      <c r="I53" s="45"/>
      <c r="J53" s="45"/>
    </row>
    <row r="54" spans="1:10" s="41" customFormat="1" ht="28.5" customHeight="1">
      <c r="A54" s="78" t="s">
        <v>165</v>
      </c>
      <c r="B54" s="176" t="s">
        <v>222</v>
      </c>
      <c r="C54" s="176"/>
      <c r="D54" s="176"/>
      <c r="E54" s="176"/>
      <c r="F54" s="176"/>
      <c r="G54" s="176"/>
      <c r="H54" s="176"/>
      <c r="I54" s="176"/>
      <c r="J54" s="176"/>
    </row>
    <row r="55" spans="1:10" s="41" customFormat="1" ht="9" customHeight="1">
      <c r="A55" s="78"/>
      <c r="B55" s="51"/>
      <c r="C55" s="46"/>
      <c r="D55" s="45"/>
      <c r="E55" s="45"/>
      <c r="F55" s="45"/>
      <c r="G55" s="45"/>
      <c r="H55" s="45"/>
      <c r="I55" s="45"/>
      <c r="J55" s="45"/>
    </row>
    <row r="56" spans="1:10" s="41" customFormat="1" ht="15">
      <c r="A56" s="78"/>
      <c r="C56" s="46"/>
      <c r="D56" s="45"/>
      <c r="E56" s="45"/>
      <c r="F56" s="45"/>
      <c r="G56" s="45"/>
      <c r="H56" s="45"/>
      <c r="I56" s="45"/>
      <c r="J56" s="45"/>
    </row>
    <row r="57" spans="1:10" s="41" customFormat="1" ht="15">
      <c r="A57" s="78"/>
      <c r="C57" s="46"/>
      <c r="D57" s="45"/>
      <c r="E57" s="45"/>
      <c r="F57" s="45"/>
      <c r="G57" s="45"/>
      <c r="H57" s="45"/>
      <c r="I57" s="45"/>
      <c r="J57" s="45"/>
    </row>
    <row r="58" spans="1:10" s="41" customFormat="1" ht="15">
      <c r="A58" s="78"/>
      <c r="B58" s="51"/>
      <c r="C58" s="46"/>
      <c r="D58" s="45"/>
      <c r="E58" s="45"/>
      <c r="F58" s="45"/>
      <c r="G58" s="45"/>
      <c r="H58" s="45"/>
      <c r="I58" s="45"/>
      <c r="J58" s="45"/>
    </row>
    <row r="59" s="51" customFormat="1" ht="15">
      <c r="A59" s="152"/>
    </row>
    <row r="60" s="51" customFormat="1" ht="15">
      <c r="A60" s="152"/>
    </row>
    <row r="61" s="51" customFormat="1" ht="15">
      <c r="A61" s="152"/>
    </row>
    <row r="62" s="51" customFormat="1" ht="15">
      <c r="A62" s="152"/>
    </row>
    <row r="63" s="51" customFormat="1" ht="15">
      <c r="A63" s="152"/>
    </row>
    <row r="64" s="51" customFormat="1" ht="15">
      <c r="A64" s="152"/>
    </row>
    <row r="65" s="51" customFormat="1" ht="15">
      <c r="A65" s="152"/>
    </row>
    <row r="66" s="51" customFormat="1" ht="15">
      <c r="A66" s="152"/>
    </row>
    <row r="67" s="51" customFormat="1" ht="15">
      <c r="A67" s="152"/>
    </row>
    <row r="68" s="51" customFormat="1" ht="15">
      <c r="A68" s="152"/>
    </row>
    <row r="69" s="51" customFormat="1" ht="15">
      <c r="A69" s="152"/>
    </row>
    <row r="70" s="51" customFormat="1" ht="15">
      <c r="A70" s="152"/>
    </row>
    <row r="71" s="51" customFormat="1" ht="15">
      <c r="A71" s="152"/>
    </row>
    <row r="72" s="51" customFormat="1" ht="15">
      <c r="A72" s="152"/>
    </row>
    <row r="73" s="51" customFormat="1" ht="15">
      <c r="A73" s="152"/>
    </row>
    <row r="74" s="51" customFormat="1" ht="15">
      <c r="A74" s="152"/>
    </row>
    <row r="75" s="51" customFormat="1" ht="15">
      <c r="A75" s="152"/>
    </row>
    <row r="76" s="51" customFormat="1" ht="15">
      <c r="A76" s="152"/>
    </row>
    <row r="77" s="51" customFormat="1" ht="15">
      <c r="A77" s="152"/>
    </row>
    <row r="78" s="51" customFormat="1" ht="15">
      <c r="A78" s="152"/>
    </row>
    <row r="79" ht="12.75">
      <c r="A79" s="153"/>
    </row>
    <row r="80" ht="12.75">
      <c r="A80" s="153"/>
    </row>
    <row r="81" ht="12.75">
      <c r="A81" s="153"/>
    </row>
    <row r="82" ht="12.75">
      <c r="A82" s="153"/>
    </row>
    <row r="83" ht="12.75">
      <c r="A83" s="153"/>
    </row>
    <row r="84" ht="12.75">
      <c r="A84" s="153"/>
    </row>
    <row r="85" ht="12.75">
      <c r="A85" s="153"/>
    </row>
    <row r="86" ht="12.75">
      <c r="A86" s="153"/>
    </row>
    <row r="87" ht="12.75">
      <c r="A87" s="153"/>
    </row>
    <row r="88" ht="12.75">
      <c r="A88" s="153"/>
    </row>
    <row r="89" ht="12.75">
      <c r="A89" s="153"/>
    </row>
    <row r="90" ht="12.75">
      <c r="A90" s="153"/>
    </row>
    <row r="91" ht="12.75">
      <c r="A91" s="153"/>
    </row>
    <row r="92" ht="12.75">
      <c r="A92" s="153"/>
    </row>
    <row r="93" ht="12.75">
      <c r="A93" s="153"/>
    </row>
    <row r="94" ht="12.75">
      <c r="A94" s="153"/>
    </row>
    <row r="95" ht="12.75">
      <c r="A95" s="153"/>
    </row>
    <row r="96" ht="12.75">
      <c r="A96" s="153"/>
    </row>
    <row r="97" ht="12.75">
      <c r="A97" s="153"/>
    </row>
    <row r="98" ht="12.75">
      <c r="A98" s="153"/>
    </row>
    <row r="99" ht="12.75">
      <c r="A99" s="153"/>
    </row>
    <row r="100" ht="12.75">
      <c r="A100" s="153"/>
    </row>
    <row r="101" ht="12.75">
      <c r="A101" s="153"/>
    </row>
    <row r="102" ht="12.75">
      <c r="A102" s="153"/>
    </row>
    <row r="103" ht="12.75">
      <c r="A103" s="153"/>
    </row>
    <row r="104" ht="12.75">
      <c r="A104" s="153"/>
    </row>
    <row r="105" ht="12.75">
      <c r="A105" s="153"/>
    </row>
    <row r="106" ht="12.75">
      <c r="A106" s="153"/>
    </row>
    <row r="107" ht="12.75">
      <c r="A107" s="153"/>
    </row>
    <row r="108" ht="12.75">
      <c r="A108" s="153"/>
    </row>
    <row r="109" ht="12.75">
      <c r="A109" s="153"/>
    </row>
    <row r="110" ht="12.75">
      <c r="A110" s="153"/>
    </row>
    <row r="111" ht="12.75">
      <c r="A111" s="153"/>
    </row>
    <row r="112" ht="12.75">
      <c r="A112" s="153"/>
    </row>
    <row r="113" ht="12.75">
      <c r="A113" s="153"/>
    </row>
    <row r="114" ht="12.75">
      <c r="A114" s="153"/>
    </row>
    <row r="115" ht="12.75">
      <c r="A115" s="153"/>
    </row>
    <row r="116" ht="12.75">
      <c r="A116" s="153"/>
    </row>
    <row r="117" ht="12.75">
      <c r="A117" s="153"/>
    </row>
    <row r="118" ht="12.75">
      <c r="A118" s="153"/>
    </row>
    <row r="119" ht="12.75">
      <c r="A119" s="153"/>
    </row>
    <row r="120" ht="12.75">
      <c r="A120" s="153"/>
    </row>
    <row r="121" ht="12.75">
      <c r="A121" s="153"/>
    </row>
    <row r="122" ht="12.75">
      <c r="A122" s="153"/>
    </row>
    <row r="123" ht="12.75">
      <c r="A123" s="153"/>
    </row>
    <row r="124" ht="12.75">
      <c r="A124" s="153"/>
    </row>
    <row r="125" ht="12.75">
      <c r="A125" s="153"/>
    </row>
    <row r="126" ht="12.75">
      <c r="A126" s="153"/>
    </row>
    <row r="127" ht="12.75">
      <c r="A127" s="153"/>
    </row>
    <row r="128" ht="12.75">
      <c r="A128" s="153"/>
    </row>
    <row r="129" ht="12.75">
      <c r="A129" s="153"/>
    </row>
    <row r="130" ht="12.75">
      <c r="A130" s="153"/>
    </row>
    <row r="131" ht="12.75">
      <c r="A131" s="153"/>
    </row>
    <row r="132" ht="12.75">
      <c r="A132" s="153"/>
    </row>
    <row r="133" ht="12.75">
      <c r="A133" s="153"/>
    </row>
    <row r="134" ht="12.75">
      <c r="A134" s="153"/>
    </row>
    <row r="135" ht="12.75">
      <c r="A135" s="153"/>
    </row>
    <row r="136" ht="12.75">
      <c r="A136" s="153"/>
    </row>
    <row r="137" ht="12.75">
      <c r="A137" s="153"/>
    </row>
    <row r="138" ht="12.75">
      <c r="A138" s="153"/>
    </row>
    <row r="139" ht="12.75">
      <c r="A139" s="153"/>
    </row>
    <row r="140" ht="12.75">
      <c r="A140" s="153"/>
    </row>
    <row r="141" ht="12.75">
      <c r="A141" s="153"/>
    </row>
    <row r="142" ht="12.75">
      <c r="A142" s="153"/>
    </row>
    <row r="143" ht="12.75">
      <c r="A143" s="153"/>
    </row>
    <row r="144" ht="12.75">
      <c r="A144" s="153"/>
    </row>
    <row r="145" ht="12.75">
      <c r="A145" s="153"/>
    </row>
    <row r="146" ht="12.75">
      <c r="A146" s="153"/>
    </row>
    <row r="147" ht="12.75">
      <c r="A147" s="153"/>
    </row>
    <row r="148" ht="12.75">
      <c r="A148" s="153"/>
    </row>
    <row r="149" ht="12.75">
      <c r="A149" s="153"/>
    </row>
    <row r="150" ht="12.75">
      <c r="A150" s="153"/>
    </row>
    <row r="151" ht="12.75">
      <c r="A151" s="153"/>
    </row>
    <row r="152" ht="12.75">
      <c r="A152" s="153"/>
    </row>
    <row r="153" ht="12.75">
      <c r="A153" s="153"/>
    </row>
    <row r="154" ht="12.75">
      <c r="A154" s="153"/>
    </row>
    <row r="155" ht="12.75">
      <c r="A155" s="153"/>
    </row>
    <row r="156" ht="12.75">
      <c r="A156" s="153"/>
    </row>
    <row r="157" ht="12.75">
      <c r="A157" s="153"/>
    </row>
    <row r="158" ht="12.75">
      <c r="A158" s="153"/>
    </row>
    <row r="159" ht="12.75">
      <c r="A159" s="153"/>
    </row>
    <row r="160" ht="12.75">
      <c r="A160" s="153"/>
    </row>
    <row r="161" ht="12.75">
      <c r="A161" s="153"/>
    </row>
    <row r="162" ht="12.75">
      <c r="A162" s="153"/>
    </row>
    <row r="163" ht="12.75">
      <c r="A163" s="153"/>
    </row>
    <row r="164" ht="12.75">
      <c r="A164" s="153"/>
    </row>
    <row r="165" ht="12.75">
      <c r="A165" s="153"/>
    </row>
    <row r="166" ht="12.75">
      <c r="A166" s="153"/>
    </row>
    <row r="167" ht="12.75">
      <c r="A167" s="153"/>
    </row>
    <row r="168" ht="12.75">
      <c r="A168" s="153"/>
    </row>
    <row r="169" ht="12.75">
      <c r="A169" s="153"/>
    </row>
    <row r="170" ht="12.75">
      <c r="A170" s="153"/>
    </row>
    <row r="171" ht="12.75">
      <c r="A171" s="153"/>
    </row>
    <row r="172" ht="12.75">
      <c r="A172" s="153"/>
    </row>
    <row r="173" ht="12.75">
      <c r="A173" s="153"/>
    </row>
    <row r="174" ht="12.75">
      <c r="A174" s="153"/>
    </row>
    <row r="175" ht="12.75">
      <c r="A175" s="153"/>
    </row>
    <row r="176" ht="12.75">
      <c r="A176" s="153"/>
    </row>
    <row r="177" ht="12.75">
      <c r="A177" s="153"/>
    </row>
    <row r="178" ht="12.75">
      <c r="A178" s="153"/>
    </row>
    <row r="179" ht="12.75">
      <c r="A179" s="153"/>
    </row>
    <row r="180" ht="12.75">
      <c r="A180" s="153"/>
    </row>
    <row r="181" ht="12.75">
      <c r="A181" s="153"/>
    </row>
    <row r="182" ht="12.75">
      <c r="A182" s="153"/>
    </row>
    <row r="183" ht="12.75">
      <c r="A183" s="153"/>
    </row>
    <row r="184" ht="12.75">
      <c r="A184" s="153"/>
    </row>
    <row r="185" ht="12.75">
      <c r="A185" s="153"/>
    </row>
    <row r="186" ht="12.75">
      <c r="A186" s="153"/>
    </row>
    <row r="187" ht="12.75">
      <c r="A187" s="153"/>
    </row>
    <row r="188" ht="12.75">
      <c r="A188" s="153"/>
    </row>
    <row r="189" ht="12.75">
      <c r="A189" s="153"/>
    </row>
    <row r="190" ht="12.75">
      <c r="A190" s="153"/>
    </row>
    <row r="191" ht="12.75">
      <c r="A191" s="153"/>
    </row>
    <row r="192" ht="12.75">
      <c r="A192" s="153"/>
    </row>
    <row r="193" ht="12.75">
      <c r="A193" s="153"/>
    </row>
    <row r="194" ht="12.75">
      <c r="A194" s="153"/>
    </row>
    <row r="195" ht="12.75">
      <c r="A195" s="153"/>
    </row>
    <row r="196" ht="12.75">
      <c r="A196" s="153"/>
    </row>
    <row r="197" ht="12.75">
      <c r="A197" s="153"/>
    </row>
    <row r="198" ht="12.75">
      <c r="A198" s="153"/>
    </row>
    <row r="199" ht="12.75">
      <c r="A199" s="153"/>
    </row>
    <row r="200" ht="12.75">
      <c r="A200" s="153"/>
    </row>
    <row r="201" ht="12.75">
      <c r="A201" s="153"/>
    </row>
    <row r="202" ht="12.75">
      <c r="A202" s="153"/>
    </row>
    <row r="203" ht="12.75">
      <c r="A203" s="153"/>
    </row>
    <row r="204" ht="12.75">
      <c r="A204" s="153"/>
    </row>
    <row r="205" ht="12.75">
      <c r="A205" s="153"/>
    </row>
    <row r="206" ht="12.75">
      <c r="A206" s="153"/>
    </row>
    <row r="207" ht="12.75">
      <c r="A207" s="153"/>
    </row>
    <row r="208" ht="12.75">
      <c r="A208" s="153"/>
    </row>
    <row r="209" ht="12.75">
      <c r="A209" s="153"/>
    </row>
    <row r="210" ht="12.75">
      <c r="A210" s="153"/>
    </row>
    <row r="211" ht="12.75">
      <c r="A211" s="153"/>
    </row>
    <row r="212" ht="12.75">
      <c r="A212" s="153"/>
    </row>
    <row r="213" ht="12.75">
      <c r="A213" s="153"/>
    </row>
    <row r="214" ht="12.75">
      <c r="A214" s="153"/>
    </row>
    <row r="215" ht="12.75">
      <c r="A215" s="153"/>
    </row>
    <row r="216" ht="12.75">
      <c r="A216" s="153"/>
    </row>
    <row r="217" ht="12.75">
      <c r="A217" s="153"/>
    </row>
    <row r="218" ht="12.75">
      <c r="A218" s="153"/>
    </row>
    <row r="219" ht="12.75">
      <c r="A219" s="153"/>
    </row>
    <row r="220" ht="12.75">
      <c r="A220" s="153"/>
    </row>
    <row r="221" ht="12.75">
      <c r="A221" s="153"/>
    </row>
    <row r="222" ht="12.75">
      <c r="A222" s="153"/>
    </row>
    <row r="223" ht="12.75">
      <c r="A223" s="153"/>
    </row>
    <row r="224" ht="12.75">
      <c r="A224" s="153"/>
    </row>
    <row r="225" ht="12.75">
      <c r="A225" s="153"/>
    </row>
    <row r="226" ht="12.75">
      <c r="A226" s="153"/>
    </row>
    <row r="227" ht="12.75">
      <c r="A227" s="153"/>
    </row>
    <row r="228" ht="12.75">
      <c r="A228" s="153"/>
    </row>
    <row r="229" ht="12.75">
      <c r="A229" s="153"/>
    </row>
    <row r="230" ht="12.75">
      <c r="A230" s="153"/>
    </row>
    <row r="231" ht="12.75">
      <c r="A231" s="153"/>
    </row>
    <row r="232" ht="12.75">
      <c r="A232" s="153"/>
    </row>
    <row r="233" ht="12.75">
      <c r="A233" s="153"/>
    </row>
    <row r="234" ht="12.75">
      <c r="A234" s="153"/>
    </row>
    <row r="235" ht="12.75">
      <c r="A235" s="153"/>
    </row>
    <row r="236" ht="12.75">
      <c r="A236" s="153"/>
    </row>
    <row r="237" ht="12.75">
      <c r="A237" s="153"/>
    </row>
    <row r="238" ht="12.75">
      <c r="A238" s="153"/>
    </row>
    <row r="239" ht="12.75">
      <c r="A239" s="153"/>
    </row>
    <row r="240" ht="12.75">
      <c r="A240" s="153"/>
    </row>
    <row r="241" ht="12.75">
      <c r="A241" s="153"/>
    </row>
    <row r="242" ht="12.75">
      <c r="A242" s="153"/>
    </row>
    <row r="243" ht="12.75">
      <c r="A243" s="153"/>
    </row>
    <row r="244" ht="12.75">
      <c r="A244" s="153"/>
    </row>
    <row r="245" ht="12.75">
      <c r="A245" s="153"/>
    </row>
    <row r="246" ht="12.75">
      <c r="A246" s="153"/>
    </row>
    <row r="247" ht="12.75">
      <c r="A247" s="153"/>
    </row>
    <row r="248" ht="12.75">
      <c r="A248" s="153"/>
    </row>
    <row r="249" ht="12.75">
      <c r="A249" s="153"/>
    </row>
    <row r="250" ht="12.75">
      <c r="A250" s="153"/>
    </row>
    <row r="251" ht="12.75">
      <c r="A251" s="153"/>
    </row>
    <row r="252" ht="12.75">
      <c r="A252" s="153"/>
    </row>
    <row r="253" ht="12.75">
      <c r="A253" s="153"/>
    </row>
    <row r="254" ht="12.75">
      <c r="A254" s="153"/>
    </row>
    <row r="255" ht="12.75">
      <c r="A255" s="153"/>
    </row>
    <row r="256" ht="12.75">
      <c r="A256" s="153"/>
    </row>
    <row r="257" ht="12.75">
      <c r="A257" s="153"/>
    </row>
    <row r="258" ht="12.75">
      <c r="A258" s="153"/>
    </row>
    <row r="259" ht="12.75">
      <c r="A259" s="153"/>
    </row>
    <row r="260" ht="12.75">
      <c r="A260" s="153"/>
    </row>
    <row r="261" ht="12.75">
      <c r="A261" s="153"/>
    </row>
    <row r="262" ht="12.75">
      <c r="A262" s="153"/>
    </row>
    <row r="263" ht="12.75">
      <c r="A263" s="153"/>
    </row>
    <row r="264" ht="12.75">
      <c r="A264" s="153"/>
    </row>
    <row r="265" ht="12.75">
      <c r="A265" s="153"/>
    </row>
    <row r="266" ht="12.75">
      <c r="A266" s="153"/>
    </row>
    <row r="267" ht="12.75">
      <c r="A267" s="153"/>
    </row>
    <row r="268" ht="12.75">
      <c r="A268" s="153"/>
    </row>
    <row r="269" ht="12.75">
      <c r="A269" s="153"/>
    </row>
    <row r="270" ht="12.75">
      <c r="A270" s="153"/>
    </row>
    <row r="271" ht="12.75">
      <c r="A271" s="153"/>
    </row>
    <row r="272" ht="12.75">
      <c r="A272" s="153"/>
    </row>
    <row r="273" ht="12.75">
      <c r="A273" s="153"/>
    </row>
    <row r="274" ht="12.75">
      <c r="A274" s="153"/>
    </row>
    <row r="275" ht="12.75">
      <c r="A275" s="153"/>
    </row>
    <row r="276" ht="12.75">
      <c r="A276" s="153"/>
    </row>
    <row r="277" ht="12.75">
      <c r="A277" s="153"/>
    </row>
    <row r="278" ht="12.75">
      <c r="A278" s="153"/>
    </row>
    <row r="279" ht="12.75">
      <c r="A279" s="153"/>
    </row>
    <row r="280" ht="12.75">
      <c r="A280" s="153"/>
    </row>
    <row r="281" ht="12.75">
      <c r="A281" s="153"/>
    </row>
  </sheetData>
  <sheetProtection sheet="1" objects="1" scenarios="1"/>
  <mergeCells count="3">
    <mergeCell ref="C50:J50"/>
    <mergeCell ref="B52:J52"/>
    <mergeCell ref="B54:J54"/>
  </mergeCells>
  <printOptions horizontalCentered="1"/>
  <pageMargins left="0.49" right="0.3" top="0.25" bottom="0" header="0" footer="0"/>
  <pageSetup blackAndWhite="1" horizontalDpi="600" verticalDpi="600" orientation="portrait" paperSize="9" scale="78" r:id="rId1"/>
  <headerFooter alignWithMargins="0">
    <oddFooter>&amp;C&amp;"Times New Roman,Regular"&amp;P</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H55"/>
  <sheetViews>
    <sheetView showGridLines="0" zoomScale="85" zoomScaleNormal="85" zoomScaleSheetLayoutView="75" workbookViewId="0" topLeftCell="A1">
      <selection activeCell="A1" sqref="A1"/>
    </sheetView>
  </sheetViews>
  <sheetFormatPr defaultColWidth="9.140625" defaultRowHeight="12.75"/>
  <cols>
    <col min="1" max="1" width="1.8515625" style="0" customWidth="1"/>
    <col min="2" max="2" width="36.7109375" style="0" customWidth="1"/>
    <col min="3" max="3" width="6.421875" style="0" customWidth="1"/>
    <col min="5" max="5" width="13.00390625" style="0" customWidth="1"/>
    <col min="6" max="6" width="4.57421875" style="0" customWidth="1"/>
    <col min="7" max="7" width="14.28125" style="0" customWidth="1"/>
    <col min="10" max="16384" width="0" style="0" hidden="1" customWidth="1"/>
  </cols>
  <sheetData>
    <row r="1" ht="14.25">
      <c r="B1" s="30" t="s">
        <v>65</v>
      </c>
    </row>
    <row r="2" ht="14.25">
      <c r="B2" s="36" t="s">
        <v>66</v>
      </c>
    </row>
    <row r="3" ht="14.25">
      <c r="B3" s="36" t="str">
        <f>'Income stmt'!A3</f>
        <v>Unaudited Quarterly Report on Consolidated Results for the financial quarter ended 31st December 2000</v>
      </c>
    </row>
    <row r="4" ht="12.75">
      <c r="B4" s="110" t="s">
        <v>67</v>
      </c>
    </row>
    <row r="6" spans="2:8" ht="15">
      <c r="B6" s="44" t="s">
        <v>64</v>
      </c>
      <c r="C6" s="47"/>
      <c r="D6" s="47"/>
      <c r="E6" s="44"/>
      <c r="F6" s="79"/>
      <c r="G6" s="54"/>
      <c r="H6" s="47"/>
    </row>
    <row r="7" spans="1:8" ht="57.75">
      <c r="A7" s="46"/>
      <c r="B7" s="46"/>
      <c r="C7" s="47"/>
      <c r="D7" s="47"/>
      <c r="E7" s="54" t="s">
        <v>96</v>
      </c>
      <c r="F7" s="79"/>
      <c r="G7" s="54" t="s">
        <v>160</v>
      </c>
      <c r="H7" s="47"/>
    </row>
    <row r="8" spans="1:8" ht="15">
      <c r="A8" s="46"/>
      <c r="B8" s="46"/>
      <c r="C8" s="47"/>
      <c r="D8" s="47"/>
      <c r="E8" s="50">
        <v>36891</v>
      </c>
      <c r="F8" s="79"/>
      <c r="G8" s="50">
        <v>36525</v>
      </c>
      <c r="H8" s="47"/>
    </row>
    <row r="9" spans="1:8" ht="15">
      <c r="A9" s="46"/>
      <c r="B9" s="46"/>
      <c r="C9" s="165" t="s">
        <v>97</v>
      </c>
      <c r="D9" s="47"/>
      <c r="E9" s="54" t="s">
        <v>8</v>
      </c>
      <c r="F9" s="79"/>
      <c r="G9" s="54" t="s">
        <v>8</v>
      </c>
      <c r="H9" s="47"/>
    </row>
    <row r="10" spans="1:8" ht="15">
      <c r="A10" s="46"/>
      <c r="B10" s="46"/>
      <c r="C10" s="166"/>
      <c r="D10" s="47"/>
      <c r="E10" s="55"/>
      <c r="F10" s="52"/>
      <c r="G10" s="55"/>
      <c r="H10" s="47"/>
    </row>
    <row r="11" spans="1:8" ht="15">
      <c r="A11" s="46"/>
      <c r="B11" s="47" t="s">
        <v>205</v>
      </c>
      <c r="C11" s="166"/>
      <c r="D11" s="47"/>
      <c r="E11" s="80">
        <v>1338193</v>
      </c>
      <c r="F11" s="80"/>
      <c r="G11" s="80">
        <v>1426403</v>
      </c>
      <c r="H11" s="47"/>
    </row>
    <row r="12" spans="1:8" ht="15">
      <c r="A12" s="46"/>
      <c r="B12" s="47" t="s">
        <v>5</v>
      </c>
      <c r="C12" s="166"/>
      <c r="D12" s="47"/>
      <c r="E12" s="80">
        <v>20228</v>
      </c>
      <c r="F12" s="80"/>
      <c r="G12" s="80">
        <v>25437</v>
      </c>
      <c r="H12" s="47"/>
    </row>
    <row r="13" spans="1:8" ht="15">
      <c r="A13" s="46"/>
      <c r="B13" s="47" t="s">
        <v>12</v>
      </c>
      <c r="C13" s="166"/>
      <c r="D13" s="47"/>
      <c r="E13" s="80">
        <v>1096</v>
      </c>
      <c r="F13" s="80"/>
      <c r="G13" s="80">
        <v>5492</v>
      </c>
      <c r="H13" s="47"/>
    </row>
    <row r="14" spans="1:8" ht="15">
      <c r="A14" s="46"/>
      <c r="B14" s="47"/>
      <c r="C14" s="166"/>
      <c r="D14" s="47"/>
      <c r="E14" s="80"/>
      <c r="F14" s="80"/>
      <c r="G14" s="80"/>
      <c r="H14" s="47"/>
    </row>
    <row r="15" spans="1:8" ht="15">
      <c r="A15" s="46"/>
      <c r="B15" s="81" t="s">
        <v>98</v>
      </c>
      <c r="C15" s="166"/>
      <c r="D15" s="47"/>
      <c r="E15" s="52"/>
      <c r="F15" s="52"/>
      <c r="G15" s="52"/>
      <c r="H15" s="47"/>
    </row>
    <row r="16" spans="1:8" ht="15">
      <c r="A16" s="46"/>
      <c r="B16" s="82" t="s">
        <v>161</v>
      </c>
      <c r="C16" s="166"/>
      <c r="D16" s="47"/>
      <c r="E16" s="83">
        <v>91059</v>
      </c>
      <c r="F16" s="84"/>
      <c r="G16" s="83">
        <v>108949</v>
      </c>
      <c r="H16" s="47"/>
    </row>
    <row r="17" spans="1:8" ht="15">
      <c r="A17" s="46"/>
      <c r="B17" s="82" t="s">
        <v>162</v>
      </c>
      <c r="C17" s="166"/>
      <c r="D17" s="47"/>
      <c r="E17" s="85">
        <v>53221</v>
      </c>
      <c r="F17" s="84"/>
      <c r="G17" s="85">
        <v>60902</v>
      </c>
      <c r="H17" s="47"/>
    </row>
    <row r="18" spans="1:8" ht="15">
      <c r="A18" s="46"/>
      <c r="B18" s="82" t="s">
        <v>99</v>
      </c>
      <c r="C18" s="166"/>
      <c r="D18" s="47"/>
      <c r="E18" s="85">
        <f>18340-E13</f>
        <v>17244</v>
      </c>
      <c r="F18" s="84"/>
      <c r="G18" s="85">
        <f>23077-G13</f>
        <v>17585</v>
      </c>
      <c r="H18" s="47"/>
    </row>
    <row r="19" spans="1:8" ht="15">
      <c r="A19" s="46"/>
      <c r="B19" s="82" t="s">
        <v>100</v>
      </c>
      <c r="C19" s="166"/>
      <c r="D19" s="47"/>
      <c r="E19" s="85">
        <v>47309</v>
      </c>
      <c r="F19" s="84"/>
      <c r="G19" s="85">
        <v>19868</v>
      </c>
      <c r="H19" s="47"/>
    </row>
    <row r="20" spans="1:8" ht="15">
      <c r="A20" s="46"/>
      <c r="B20" s="82" t="s">
        <v>217</v>
      </c>
      <c r="C20" s="166"/>
      <c r="D20" s="47"/>
      <c r="E20" s="85">
        <v>4350</v>
      </c>
      <c r="F20" s="84"/>
      <c r="G20" s="85">
        <v>7167</v>
      </c>
      <c r="H20" s="47"/>
    </row>
    <row r="21" spans="1:8" ht="15">
      <c r="A21" s="46"/>
      <c r="B21" s="82" t="s">
        <v>101</v>
      </c>
      <c r="C21" s="166"/>
      <c r="D21" s="47"/>
      <c r="E21" s="86">
        <v>17820</v>
      </c>
      <c r="F21" s="84"/>
      <c r="G21" s="86">
        <v>14423</v>
      </c>
      <c r="H21" s="47"/>
    </row>
    <row r="22" spans="1:8" ht="15">
      <c r="A22" s="46"/>
      <c r="B22" s="47"/>
      <c r="C22" s="166"/>
      <c r="D22" s="47"/>
      <c r="E22" s="87">
        <f>SUM(E16:E21)</f>
        <v>231003</v>
      </c>
      <c r="F22" s="84"/>
      <c r="G22" s="87">
        <f>SUM(G16:G21)</f>
        <v>228894</v>
      </c>
      <c r="H22" s="47"/>
    </row>
    <row r="23" spans="1:8" ht="15">
      <c r="A23" s="46"/>
      <c r="B23" s="47"/>
      <c r="C23" s="166"/>
      <c r="D23" s="47"/>
      <c r="E23" s="88"/>
      <c r="F23" s="59"/>
      <c r="G23" s="88"/>
      <c r="H23" s="47"/>
    </row>
    <row r="24" spans="1:8" ht="15">
      <c r="A24" s="46"/>
      <c r="B24" s="81" t="s">
        <v>23</v>
      </c>
      <c r="C24" s="166"/>
      <c r="D24" s="47"/>
      <c r="E24" s="85"/>
      <c r="F24" s="84"/>
      <c r="G24" s="85"/>
      <c r="H24" s="47"/>
    </row>
    <row r="25" spans="1:8" ht="15">
      <c r="A25" s="46"/>
      <c r="B25" s="82" t="s">
        <v>163</v>
      </c>
      <c r="C25" s="166"/>
      <c r="D25" s="47"/>
      <c r="E25" s="85">
        <v>42634.068</v>
      </c>
      <c r="F25" s="84"/>
      <c r="G25" s="85">
        <v>51058</v>
      </c>
      <c r="H25" s="47"/>
    </row>
    <row r="26" spans="1:8" ht="15">
      <c r="A26" s="46"/>
      <c r="B26" s="82" t="s">
        <v>219</v>
      </c>
      <c r="C26" s="166"/>
      <c r="D26" s="47"/>
      <c r="E26" s="85">
        <v>58119.998900000006</v>
      </c>
      <c r="F26" s="84"/>
      <c r="G26" s="85">
        <v>68784</v>
      </c>
      <c r="H26" s="47"/>
    </row>
    <row r="27" spans="1:8" ht="15">
      <c r="A27" s="46"/>
      <c r="B27" s="82" t="s">
        <v>218</v>
      </c>
      <c r="C27" s="166"/>
      <c r="D27" s="47"/>
      <c r="E27" s="85">
        <v>14176.136999999988</v>
      </c>
      <c r="F27" s="84"/>
      <c r="G27" s="85">
        <v>6179</v>
      </c>
      <c r="H27" s="47"/>
    </row>
    <row r="28" spans="1:8" ht="15">
      <c r="A28" s="46"/>
      <c r="B28" s="82" t="s">
        <v>183</v>
      </c>
      <c r="C28" s="166">
        <f>C31</f>
        <v>12</v>
      </c>
      <c r="D28" s="47"/>
      <c r="E28" s="85">
        <f>541450-E48</f>
        <v>292450</v>
      </c>
      <c r="F28" s="84"/>
      <c r="G28" s="85">
        <f>251650-G48</f>
        <v>239650</v>
      </c>
      <c r="H28" s="47"/>
    </row>
    <row r="29" spans="1:8" ht="15">
      <c r="A29" s="46"/>
      <c r="B29" s="82" t="s">
        <v>100</v>
      </c>
      <c r="C29" s="166"/>
      <c r="D29" s="47"/>
      <c r="E29" s="85">
        <v>86321.972</v>
      </c>
      <c r="F29" s="84"/>
      <c r="G29" s="85">
        <v>52016</v>
      </c>
      <c r="H29" s="47"/>
    </row>
    <row r="30" spans="1:8" ht="15">
      <c r="A30" s="46"/>
      <c r="B30" s="82" t="s">
        <v>52</v>
      </c>
      <c r="C30" s="166"/>
      <c r="D30" s="47"/>
      <c r="E30" s="85">
        <v>1191</v>
      </c>
      <c r="F30" s="84"/>
      <c r="G30" s="85">
        <v>2383</v>
      </c>
      <c r="H30" s="47"/>
    </row>
    <row r="31" spans="1:8" ht="15">
      <c r="A31" s="46"/>
      <c r="B31" s="82" t="s">
        <v>102</v>
      </c>
      <c r="C31" s="166">
        <f>Notes!A82</f>
        <v>12</v>
      </c>
      <c r="D31" s="47"/>
      <c r="E31" s="85">
        <v>56000</v>
      </c>
      <c r="F31" s="84"/>
      <c r="G31" s="85">
        <v>318289</v>
      </c>
      <c r="H31" s="47"/>
    </row>
    <row r="32" spans="1:8" ht="15">
      <c r="A32" s="46"/>
      <c r="B32" s="47"/>
      <c r="C32" s="166"/>
      <c r="D32" s="47"/>
      <c r="E32" s="87">
        <f>SUM(E25:E31)</f>
        <v>550893.1758999999</v>
      </c>
      <c r="F32" s="84"/>
      <c r="G32" s="87">
        <f>SUM(G25:G31)</f>
        <v>738359</v>
      </c>
      <c r="H32" s="47"/>
    </row>
    <row r="33" spans="1:8" ht="15">
      <c r="A33" s="46"/>
      <c r="B33" s="47" t="s">
        <v>103</v>
      </c>
      <c r="C33" s="166"/>
      <c r="D33" s="47"/>
      <c r="E33" s="89">
        <f>+E22-E32</f>
        <v>-319890.1758999999</v>
      </c>
      <c r="F33" s="84"/>
      <c r="G33" s="89">
        <f>+G22-G32</f>
        <v>-509465</v>
      </c>
      <c r="H33" s="47"/>
    </row>
    <row r="34" spans="1:8" ht="15.75" thickBot="1">
      <c r="A34" s="46"/>
      <c r="B34" s="47"/>
      <c r="C34" s="166"/>
      <c r="D34" s="47"/>
      <c r="E34" s="174">
        <f>E33+SUM(E11:E14)</f>
        <v>1039626.8241000001</v>
      </c>
      <c r="F34" s="84"/>
      <c r="G34" s="174">
        <f>G33+SUM(G11:G14)</f>
        <v>947867</v>
      </c>
      <c r="H34" s="47"/>
    </row>
    <row r="35" spans="1:8" ht="15.75" thickTop="1">
      <c r="A35" s="46"/>
      <c r="B35" s="47"/>
      <c r="C35" s="166"/>
      <c r="D35" s="47"/>
      <c r="E35" s="84"/>
      <c r="F35" s="84"/>
      <c r="G35" s="84"/>
      <c r="H35" s="47"/>
    </row>
    <row r="36" spans="1:8" ht="15">
      <c r="A36" s="46"/>
      <c r="B36" s="81" t="s">
        <v>104</v>
      </c>
      <c r="C36" s="166"/>
      <c r="D36" s="47"/>
      <c r="E36" s="84"/>
      <c r="F36" s="84"/>
      <c r="G36" s="84"/>
      <c r="H36" s="47"/>
    </row>
    <row r="37" spans="1:8" ht="15">
      <c r="A37" s="46"/>
      <c r="B37" s="47" t="s">
        <v>33</v>
      </c>
      <c r="C37" s="166"/>
      <c r="D37" s="47"/>
      <c r="E37" s="84">
        <v>419659</v>
      </c>
      <c r="F37" s="84"/>
      <c r="G37" s="84">
        <v>419651</v>
      </c>
      <c r="H37" s="47"/>
    </row>
    <row r="38" spans="1:8" ht="15">
      <c r="A38" s="46"/>
      <c r="B38" s="47" t="s">
        <v>105</v>
      </c>
      <c r="C38" s="166"/>
      <c r="D38" s="47"/>
      <c r="E38" s="84"/>
      <c r="F38" s="84"/>
      <c r="G38" s="84"/>
      <c r="H38" s="47"/>
    </row>
    <row r="39" spans="1:8" ht="15">
      <c r="A39" s="46"/>
      <c r="B39" s="82" t="s">
        <v>34</v>
      </c>
      <c r="C39" s="166"/>
      <c r="D39" s="47"/>
      <c r="E39" s="83">
        <v>304923</v>
      </c>
      <c r="F39" s="84"/>
      <c r="G39" s="83">
        <v>304914</v>
      </c>
      <c r="H39" s="47"/>
    </row>
    <row r="40" spans="1:8" ht="15">
      <c r="A40" s="46"/>
      <c r="B40" s="82" t="s">
        <v>37</v>
      </c>
      <c r="C40" s="166"/>
      <c r="D40" s="47"/>
      <c r="E40" s="85">
        <v>78516</v>
      </c>
      <c r="F40" s="84"/>
      <c r="G40" s="85">
        <v>78516</v>
      </c>
      <c r="H40" s="47"/>
    </row>
    <row r="41" spans="1:8" ht="15">
      <c r="A41" s="46"/>
      <c r="B41" s="82" t="s">
        <v>36</v>
      </c>
      <c r="C41" s="166"/>
      <c r="D41" s="47"/>
      <c r="E41" s="85">
        <v>53752</v>
      </c>
      <c r="F41" s="84"/>
      <c r="G41" s="85">
        <v>61824</v>
      </c>
      <c r="H41" s="47"/>
    </row>
    <row r="42" spans="1:8" ht="15">
      <c r="A42" s="46"/>
      <c r="B42" s="82" t="s">
        <v>106</v>
      </c>
      <c r="C42" s="166"/>
      <c r="D42" s="47"/>
      <c r="E42" s="86">
        <v>-569494</v>
      </c>
      <c r="F42" s="84"/>
      <c r="G42" s="86">
        <v>-577351</v>
      </c>
      <c r="H42" s="47"/>
    </row>
    <row r="43" spans="1:8" ht="15">
      <c r="A43" s="46"/>
      <c r="B43" s="47" t="s">
        <v>107</v>
      </c>
      <c r="C43" s="166"/>
      <c r="D43" s="47"/>
      <c r="E43" s="84">
        <f>SUM(E39:E42)</f>
        <v>-132303</v>
      </c>
      <c r="F43" s="84"/>
      <c r="G43" s="84">
        <f>SUM(G39:G42)</f>
        <v>-132097</v>
      </c>
      <c r="H43" s="47"/>
    </row>
    <row r="44" spans="1:8" ht="15">
      <c r="A44" s="46"/>
      <c r="B44" s="47" t="s">
        <v>108</v>
      </c>
      <c r="C44" s="166"/>
      <c r="D44" s="47"/>
      <c r="E44" s="90">
        <f>+E37+E43</f>
        <v>287356</v>
      </c>
      <c r="F44" s="84"/>
      <c r="G44" s="90">
        <f>+G37+G43</f>
        <v>287554</v>
      </c>
      <c r="H44" s="47"/>
    </row>
    <row r="45" spans="1:8" ht="15">
      <c r="A45" s="46"/>
      <c r="B45" s="47"/>
      <c r="C45" s="166"/>
      <c r="D45" s="47"/>
      <c r="E45" s="84"/>
      <c r="F45" s="84"/>
      <c r="G45" s="84"/>
      <c r="H45" s="47"/>
    </row>
    <row r="46" spans="1:8" ht="15">
      <c r="A46" s="46"/>
      <c r="B46" s="47" t="s">
        <v>109</v>
      </c>
      <c r="C46" s="166"/>
      <c r="D46" s="47"/>
      <c r="E46" s="84">
        <v>0</v>
      </c>
      <c r="F46" s="84"/>
      <c r="G46" s="84">
        <v>0</v>
      </c>
      <c r="H46" s="47"/>
    </row>
    <row r="47" spans="1:8" ht="15">
      <c r="A47" s="46"/>
      <c r="B47" s="47" t="s">
        <v>110</v>
      </c>
      <c r="C47" s="166">
        <f>C31</f>
        <v>12</v>
      </c>
      <c r="D47" s="47"/>
      <c r="E47" s="84">
        <v>495162</v>
      </c>
      <c r="F47" s="84"/>
      <c r="G47" s="84">
        <v>635101</v>
      </c>
      <c r="H47" s="47"/>
    </row>
    <row r="48" spans="1:8" ht="15">
      <c r="A48" s="46"/>
      <c r="B48" s="163" t="s">
        <v>183</v>
      </c>
      <c r="C48" s="166">
        <f>C47</f>
        <v>12</v>
      </c>
      <c r="D48" s="47"/>
      <c r="E48" s="84">
        <v>249000</v>
      </c>
      <c r="F48" s="84"/>
      <c r="G48" s="84">
        <v>12000</v>
      </c>
      <c r="H48" s="47"/>
    </row>
    <row r="49" spans="1:8" ht="15">
      <c r="A49" s="46"/>
      <c r="B49" s="47" t="s">
        <v>111</v>
      </c>
      <c r="C49" s="166"/>
      <c r="D49" s="47"/>
      <c r="E49" s="84">
        <v>8109</v>
      </c>
      <c r="F49" s="84"/>
      <c r="G49" s="175">
        <f>13109+103</f>
        <v>13212</v>
      </c>
      <c r="H49" s="47"/>
    </row>
    <row r="50" spans="1:8" ht="15.75" thickBot="1">
      <c r="A50" s="46"/>
      <c r="B50" s="47"/>
      <c r="C50" s="166"/>
      <c r="D50" s="47"/>
      <c r="E50" s="91">
        <f>SUM(E44:E49)</f>
        <v>1039627</v>
      </c>
      <c r="F50" s="80"/>
      <c r="G50" s="91">
        <f>SUM(G44:G49)</f>
        <v>947867</v>
      </c>
      <c r="H50" s="47"/>
    </row>
    <row r="51" spans="1:8" ht="15.75" thickTop="1">
      <c r="A51" s="46"/>
      <c r="B51" s="47"/>
      <c r="C51" s="166"/>
      <c r="D51" s="47"/>
      <c r="E51" s="92"/>
      <c r="F51" s="93"/>
      <c r="G51" s="92"/>
      <c r="H51" s="47"/>
    </row>
    <row r="52" spans="1:8" ht="15.75" thickBot="1">
      <c r="A52" s="46"/>
      <c r="B52" s="51" t="s">
        <v>93</v>
      </c>
      <c r="C52" s="167"/>
      <c r="D52" s="45"/>
      <c r="E52" s="94">
        <f>E44/E37</f>
        <v>0.6847368935254575</v>
      </c>
      <c r="F52" s="95"/>
      <c r="G52" s="94">
        <f>G44/G37</f>
        <v>0.6852217676116582</v>
      </c>
      <c r="H52" s="45"/>
    </row>
    <row r="53" spans="1:8" ht="13.5" thickTop="1">
      <c r="A53" s="37"/>
      <c r="B53" s="41"/>
      <c r="C53" s="168"/>
      <c r="D53" s="39"/>
      <c r="E53" s="39"/>
      <c r="F53" s="39"/>
      <c r="G53" s="39"/>
      <c r="H53" s="39"/>
    </row>
    <row r="54" ht="12.75">
      <c r="C54" s="169"/>
    </row>
    <row r="55" ht="12.75">
      <c r="C55" s="169"/>
    </row>
  </sheetData>
  <sheetProtection sheet="1" objects="1" scenarios="1"/>
  <printOptions horizontalCentered="1"/>
  <pageMargins left="0.25" right="0.25" top="0.3" bottom="0.5" header="0.5" footer="0.25"/>
  <pageSetup firstPageNumber="2" useFirstPageNumber="1" fitToHeight="1" fitToWidth="1" horizontalDpi="600" verticalDpi="600" orientation="portrait" paperSize="9" scale="93" r:id="rId1"/>
  <headerFooter alignWithMargins="0">
    <oddFooter>&amp;C&amp;"Times New Roman,Regular"&amp;P</oddFooter>
  </headerFooter>
</worksheet>
</file>

<file path=xl/worksheets/sheet3.xml><?xml version="1.0" encoding="utf-8"?>
<worksheet xmlns="http://schemas.openxmlformats.org/spreadsheetml/2006/main" xmlns:r="http://schemas.openxmlformats.org/officeDocument/2006/relationships">
  <sheetPr codeName="Sheet11"/>
  <dimension ref="A1:W139"/>
  <sheetViews>
    <sheetView showGridLines="0" zoomScaleSheetLayoutView="100" workbookViewId="0" topLeftCell="A1">
      <selection activeCell="A1" sqref="A1"/>
    </sheetView>
  </sheetViews>
  <sheetFormatPr defaultColWidth="9.140625" defaultRowHeight="12.75"/>
  <cols>
    <col min="1" max="1" width="4.28125" style="43" customWidth="1"/>
    <col min="2" max="2" width="3.421875" style="42" customWidth="1"/>
    <col min="3" max="3" width="4.8515625" style="42" customWidth="1"/>
    <col min="4" max="4" width="28.7109375" style="42" customWidth="1"/>
    <col min="5" max="5" width="8.28125" style="42" customWidth="1"/>
    <col min="6" max="6" width="9.00390625" style="42" customWidth="1"/>
    <col min="7" max="7" width="10.57421875" style="42" customWidth="1"/>
    <col min="8" max="8" width="1.7109375" style="42" customWidth="1"/>
    <col min="9" max="9" width="10.57421875" style="42" customWidth="1"/>
    <col min="10" max="10" width="9.140625" style="42" customWidth="1"/>
    <col min="11" max="11" width="5.57421875" style="43" customWidth="1"/>
    <col min="12" max="12" width="5.57421875" style="43" hidden="1" customWidth="1"/>
    <col min="13" max="13" width="9.421875" style="43" hidden="1" customWidth="1"/>
    <col min="14" max="22" width="5.57421875" style="43" hidden="1" customWidth="1"/>
    <col min="23" max="23" width="6.421875" style="43" hidden="1" customWidth="1"/>
    <col min="24" max="16384" width="5.57421875" style="43" hidden="1" customWidth="1"/>
  </cols>
  <sheetData>
    <row r="1" ht="12.75">
      <c r="A1" s="96" t="s">
        <v>65</v>
      </c>
    </row>
    <row r="2" ht="12.75">
      <c r="A2" s="96" t="s">
        <v>66</v>
      </c>
    </row>
    <row r="3" ht="12.75">
      <c r="A3" s="96" t="str">
        <f>'Income stmt'!A3</f>
        <v>Unaudited Quarterly Report on Consolidated Results for the financial quarter ended 31st December 2000</v>
      </c>
    </row>
    <row r="4" ht="6.75" customHeight="1"/>
    <row r="5" ht="12.75">
      <c r="A5" s="38" t="s">
        <v>112</v>
      </c>
    </row>
    <row r="6" ht="6" customHeight="1"/>
    <row r="7" spans="1:2" ht="12.75">
      <c r="A7" s="123">
        <v>1</v>
      </c>
      <c r="B7" s="33" t="s">
        <v>113</v>
      </c>
    </row>
    <row r="8" spans="1:10" ht="27" customHeight="1">
      <c r="A8" s="123"/>
      <c r="B8" s="177" t="s">
        <v>137</v>
      </c>
      <c r="C8" s="177"/>
      <c r="D8" s="177"/>
      <c r="E8" s="177"/>
      <c r="F8" s="177"/>
      <c r="G8" s="177"/>
      <c r="H8" s="177"/>
      <c r="I8" s="177"/>
      <c r="J8" s="177"/>
    </row>
    <row r="9" spans="1:10" ht="12.75">
      <c r="A9" s="123"/>
      <c r="B9" s="99"/>
      <c r="C9" s="99"/>
      <c r="D9" s="99"/>
      <c r="E9" s="99"/>
      <c r="F9" s="99"/>
      <c r="G9" s="99"/>
      <c r="H9" s="99"/>
      <c r="I9" s="99"/>
      <c r="J9" s="99"/>
    </row>
    <row r="10" spans="1:2" ht="12.75">
      <c r="A10" s="123">
        <v>2</v>
      </c>
      <c r="B10" s="33" t="s">
        <v>142</v>
      </c>
    </row>
    <row r="11" spans="1:10" ht="12.75">
      <c r="A11" s="123"/>
      <c r="B11" s="100" t="s">
        <v>212</v>
      </c>
      <c r="C11" s="31"/>
      <c r="D11" s="31"/>
      <c r="E11" s="31"/>
      <c r="F11" s="31"/>
      <c r="G11" s="31"/>
      <c r="H11" s="31"/>
      <c r="I11" s="31"/>
      <c r="J11" s="43"/>
    </row>
    <row r="12" spans="1:19" ht="38.25">
      <c r="A12" s="123"/>
      <c r="B12" s="32"/>
      <c r="C12" s="31"/>
      <c r="D12" s="31"/>
      <c r="E12" s="31"/>
      <c r="F12" s="31"/>
      <c r="G12" s="101" t="s">
        <v>170</v>
      </c>
      <c r="H12" s="141"/>
      <c r="I12" s="101" t="s">
        <v>171</v>
      </c>
      <c r="L12" s="32"/>
      <c r="M12" s="31"/>
      <c r="N12" s="31"/>
      <c r="O12" s="31"/>
      <c r="P12" s="31"/>
      <c r="Q12" s="101"/>
      <c r="R12" s="141"/>
      <c r="S12" s="101"/>
    </row>
    <row r="13" spans="1:23" ht="12.75">
      <c r="A13" s="123"/>
      <c r="B13" s="32"/>
      <c r="C13" s="31"/>
      <c r="D13" s="31"/>
      <c r="E13" s="31"/>
      <c r="F13" s="31"/>
      <c r="G13" s="142">
        <f>I13</f>
        <v>36891</v>
      </c>
      <c r="H13" s="141"/>
      <c r="I13" s="142">
        <v>36891</v>
      </c>
      <c r="L13" s="32"/>
      <c r="N13" s="31"/>
      <c r="O13" s="31"/>
      <c r="P13" s="31"/>
      <c r="Q13" s="101"/>
      <c r="R13" s="141"/>
      <c r="S13" s="101"/>
      <c r="W13" s="146">
        <v>36799</v>
      </c>
    </row>
    <row r="14" spans="1:23" ht="12.75">
      <c r="A14" s="123"/>
      <c r="B14" s="32"/>
      <c r="C14" s="31"/>
      <c r="D14" s="31"/>
      <c r="E14" s="31"/>
      <c r="F14" s="31"/>
      <c r="G14" s="101" t="s">
        <v>8</v>
      </c>
      <c r="H14" s="141"/>
      <c r="I14" s="101" t="s">
        <v>8</v>
      </c>
      <c r="L14" s="32"/>
      <c r="N14" s="31"/>
      <c r="O14" s="31"/>
      <c r="P14" s="31"/>
      <c r="Q14" s="101"/>
      <c r="R14" s="141"/>
      <c r="S14" s="101"/>
      <c r="W14" s="147"/>
    </row>
    <row r="15" spans="1:23" ht="12.75">
      <c r="A15" s="123"/>
      <c r="B15" s="100" t="s">
        <v>81</v>
      </c>
      <c r="C15" s="31" t="s">
        <v>179</v>
      </c>
      <c r="D15" s="31"/>
      <c r="E15" s="31"/>
      <c r="F15" s="31"/>
      <c r="G15" s="164">
        <f>I15-W15</f>
        <v>0</v>
      </c>
      <c r="H15" s="145"/>
      <c r="I15" s="144">
        <v>6270</v>
      </c>
      <c r="L15" s="32"/>
      <c r="N15" s="31"/>
      <c r="O15" s="31"/>
      <c r="P15" s="31"/>
      <c r="Q15" s="101"/>
      <c r="R15" s="141"/>
      <c r="S15" s="101"/>
      <c r="W15" s="148">
        <v>6270</v>
      </c>
    </row>
    <row r="16" spans="1:23" ht="12.75">
      <c r="A16" s="123"/>
      <c r="B16" s="100" t="s">
        <v>95</v>
      </c>
      <c r="C16" s="31" t="s">
        <v>177</v>
      </c>
      <c r="D16" s="31"/>
      <c r="E16" s="31"/>
      <c r="F16" s="31"/>
      <c r="G16" s="164">
        <f>I16-W16</f>
        <v>0</v>
      </c>
      <c r="H16" s="145"/>
      <c r="I16" s="144">
        <f>W16</f>
        <v>1156</v>
      </c>
      <c r="L16" s="32"/>
      <c r="N16" s="31"/>
      <c r="O16" s="31"/>
      <c r="P16" s="31"/>
      <c r="Q16" s="101"/>
      <c r="R16" s="141"/>
      <c r="S16" s="101"/>
      <c r="W16" s="148">
        <v>1156</v>
      </c>
    </row>
    <row r="17" spans="1:23" ht="12.75">
      <c r="A17" s="123"/>
      <c r="B17" s="100" t="s">
        <v>165</v>
      </c>
      <c r="C17" s="31" t="s">
        <v>178</v>
      </c>
      <c r="D17" s="143"/>
      <c r="E17" s="31"/>
      <c r="F17" s="31"/>
      <c r="G17" s="144">
        <f>I17-W17</f>
        <v>511</v>
      </c>
      <c r="H17" s="145"/>
      <c r="I17" s="144">
        <f>5540+20</f>
        <v>5560</v>
      </c>
      <c r="L17" s="32"/>
      <c r="N17" s="31"/>
      <c r="O17" s="31"/>
      <c r="P17" s="31"/>
      <c r="Q17" s="101"/>
      <c r="R17" s="141"/>
      <c r="S17" s="101"/>
      <c r="W17" s="148">
        <v>5049</v>
      </c>
    </row>
    <row r="18" spans="1:23" ht="12.75">
      <c r="A18" s="123"/>
      <c r="B18" s="100" t="s">
        <v>180</v>
      </c>
      <c r="C18" s="31" t="s">
        <v>182</v>
      </c>
      <c r="D18" s="143"/>
      <c r="E18" s="31"/>
      <c r="F18" s="31"/>
      <c r="G18" s="144">
        <f>I18-W18</f>
        <v>5461</v>
      </c>
      <c r="H18" s="145"/>
      <c r="I18" s="144">
        <v>5461</v>
      </c>
      <c r="L18" s="32"/>
      <c r="N18" s="31"/>
      <c r="O18" s="31"/>
      <c r="P18" s="31"/>
      <c r="Q18" s="101"/>
      <c r="R18" s="141"/>
      <c r="S18" s="101"/>
      <c r="W18" s="148">
        <v>0</v>
      </c>
    </row>
    <row r="19" spans="1:23" ht="12.75">
      <c r="A19" s="123"/>
      <c r="B19" s="100" t="s">
        <v>181</v>
      </c>
      <c r="C19" s="31" t="s">
        <v>220</v>
      </c>
      <c r="D19" s="143"/>
      <c r="E19" s="31"/>
      <c r="F19" s="31"/>
      <c r="G19" s="144">
        <f>I19-W19</f>
        <v>3317</v>
      </c>
      <c r="H19" s="145"/>
      <c r="I19" s="144">
        <f>3317</f>
        <v>3317</v>
      </c>
      <c r="L19" s="32"/>
      <c r="N19" s="31"/>
      <c r="O19" s="31"/>
      <c r="P19" s="31"/>
      <c r="Q19" s="101"/>
      <c r="R19" s="141"/>
      <c r="S19" s="101"/>
      <c r="W19" s="148">
        <v>0</v>
      </c>
    </row>
    <row r="20" spans="1:23" ht="12.75">
      <c r="A20" s="123"/>
      <c r="B20" s="32"/>
      <c r="C20" s="31"/>
      <c r="D20" s="31"/>
      <c r="E20" s="31"/>
      <c r="F20" s="31"/>
      <c r="G20" s="170">
        <f>SUM(G15:G19)</f>
        <v>9289</v>
      </c>
      <c r="H20" s="145"/>
      <c r="I20" s="170">
        <f>SUM(I15:I19)</f>
        <v>21764</v>
      </c>
      <c r="L20" s="32"/>
      <c r="N20" s="31"/>
      <c r="O20" s="31"/>
      <c r="P20" s="31"/>
      <c r="Q20" s="101"/>
      <c r="R20" s="141"/>
      <c r="S20" s="101"/>
      <c r="W20" s="31"/>
    </row>
    <row r="21" spans="1:23" ht="12.75">
      <c r="A21" s="123"/>
      <c r="L21" s="32"/>
      <c r="N21" s="31"/>
      <c r="O21" s="31"/>
      <c r="P21" s="31"/>
      <c r="Q21" s="101"/>
      <c r="R21" s="141"/>
      <c r="S21" s="101"/>
      <c r="W21" s="31"/>
    </row>
    <row r="22" spans="1:2" ht="12.75" customHeight="1">
      <c r="A22" s="123">
        <v>3</v>
      </c>
      <c r="B22" s="33" t="s">
        <v>114</v>
      </c>
    </row>
    <row r="23" spans="1:2" ht="12.75">
      <c r="A23" s="123"/>
      <c r="B23" s="42" t="s">
        <v>167</v>
      </c>
    </row>
    <row r="24" ht="12.75">
      <c r="A24" s="123"/>
    </row>
    <row r="25" spans="1:2" ht="12.75">
      <c r="A25" s="123">
        <v>4</v>
      </c>
      <c r="B25" s="33" t="s">
        <v>52</v>
      </c>
    </row>
    <row r="26" spans="1:9" ht="38.25">
      <c r="A26" s="123"/>
      <c r="B26" s="33"/>
      <c r="G26" s="101" t="s">
        <v>170</v>
      </c>
      <c r="I26" s="101" t="s">
        <v>171</v>
      </c>
    </row>
    <row r="27" spans="1:9" ht="12.75">
      <c r="A27" s="123"/>
      <c r="B27" s="33"/>
      <c r="G27" s="142">
        <f>G13</f>
        <v>36891</v>
      </c>
      <c r="I27" s="142">
        <f>I13</f>
        <v>36891</v>
      </c>
    </row>
    <row r="28" spans="1:9" ht="12.75">
      <c r="A28" s="42"/>
      <c r="D28" s="43"/>
      <c r="F28" s="43"/>
      <c r="G28" s="112" t="str">
        <f>I28</f>
        <v>RM'000</v>
      </c>
      <c r="H28" s="33"/>
      <c r="I28" s="112" t="s">
        <v>8</v>
      </c>
    </row>
    <row r="29" spans="1:23" ht="12.75">
      <c r="A29" s="42"/>
      <c r="B29" s="43"/>
      <c r="C29" s="131" t="s">
        <v>169</v>
      </c>
      <c r="D29" s="43"/>
      <c r="F29" s="43"/>
      <c r="G29" s="105">
        <f>I29-W29</f>
        <v>126</v>
      </c>
      <c r="I29" s="132">
        <v>-765</v>
      </c>
      <c r="W29" s="148">
        <v>-891</v>
      </c>
    </row>
    <row r="30" spans="1:23" ht="12.75">
      <c r="A30" s="42"/>
      <c r="B30" s="43"/>
      <c r="C30" s="131" t="s">
        <v>168</v>
      </c>
      <c r="G30" s="105">
        <f>I30-W30</f>
        <v>5498</v>
      </c>
      <c r="I30" s="132">
        <v>5498</v>
      </c>
      <c r="W30" s="148">
        <v>0</v>
      </c>
    </row>
    <row r="31" spans="1:9" ht="12.75">
      <c r="A31" s="42"/>
      <c r="B31" s="43"/>
      <c r="C31" s="131"/>
      <c r="G31" s="133">
        <f>SUM(G29:G30)</f>
        <v>5624</v>
      </c>
      <c r="I31" s="133">
        <f>SUM(I29:I30)</f>
        <v>4733</v>
      </c>
    </row>
    <row r="32" spans="1:5" ht="7.5" customHeight="1">
      <c r="A32" s="42"/>
      <c r="B32" s="43"/>
      <c r="C32" s="131"/>
      <c r="E32" s="108"/>
    </row>
    <row r="33" spans="1:2" ht="12.75">
      <c r="A33" s="42"/>
      <c r="B33" s="42" t="s">
        <v>228</v>
      </c>
    </row>
    <row r="34" spans="1:10" ht="6" customHeight="1">
      <c r="A34" s="42"/>
      <c r="B34" s="99"/>
      <c r="C34" s="99"/>
      <c r="D34" s="99"/>
      <c r="E34" s="99"/>
      <c r="F34" s="99"/>
      <c r="G34" s="99"/>
      <c r="H34" s="99"/>
      <c r="I34" s="99"/>
      <c r="J34" s="99"/>
    </row>
    <row r="35" spans="1:10" ht="12.75">
      <c r="A35" s="160">
        <v>5</v>
      </c>
      <c r="B35" s="161" t="s">
        <v>203</v>
      </c>
      <c r="C35" s="99"/>
      <c r="D35" s="99"/>
      <c r="E35" s="99"/>
      <c r="F35" s="99"/>
      <c r="G35" s="99"/>
      <c r="H35" s="99"/>
      <c r="I35" s="99"/>
      <c r="J35" s="99"/>
    </row>
    <row r="36" spans="1:10" ht="12.75">
      <c r="A36" s="162"/>
      <c r="B36" s="162" t="s">
        <v>204</v>
      </c>
      <c r="C36" s="99"/>
      <c r="D36" s="99"/>
      <c r="E36" s="99"/>
      <c r="F36" s="99"/>
      <c r="G36" s="99"/>
      <c r="H36" s="99"/>
      <c r="I36" s="99"/>
      <c r="J36" s="99"/>
    </row>
    <row r="37" spans="1:10" ht="12.75">
      <c r="A37" s="42"/>
      <c r="B37" s="99"/>
      <c r="C37" s="99"/>
      <c r="D37" s="99"/>
      <c r="E37" s="99"/>
      <c r="F37" s="99"/>
      <c r="G37" s="99"/>
      <c r="H37" s="99"/>
      <c r="I37" s="99"/>
      <c r="J37" s="99"/>
    </row>
    <row r="38" spans="1:2" ht="12.75">
      <c r="A38" s="123">
        <v>6</v>
      </c>
      <c r="B38" s="33" t="s">
        <v>232</v>
      </c>
    </row>
    <row r="39" spans="1:10" ht="29.25" customHeight="1">
      <c r="A39" s="123"/>
      <c r="B39" s="177" t="s">
        <v>230</v>
      </c>
      <c r="C39" s="177"/>
      <c r="D39" s="177"/>
      <c r="E39" s="177"/>
      <c r="F39" s="177"/>
      <c r="G39" s="177"/>
      <c r="H39" s="177"/>
      <c r="I39" s="177"/>
      <c r="J39" s="177"/>
    </row>
    <row r="40" spans="1:9" ht="38.25">
      <c r="A40" s="123"/>
      <c r="G40" s="101" t="s">
        <v>170</v>
      </c>
      <c r="I40" s="101" t="s">
        <v>171</v>
      </c>
    </row>
    <row r="41" spans="1:9" ht="12.75">
      <c r="A41" s="123"/>
      <c r="G41" s="130" t="s">
        <v>155</v>
      </c>
      <c r="I41" s="130" t="s">
        <v>155</v>
      </c>
    </row>
    <row r="42" spans="1:9" ht="12.75">
      <c r="A42" s="123"/>
      <c r="G42" s="111" t="s">
        <v>8</v>
      </c>
      <c r="I42" s="101" t="s">
        <v>8</v>
      </c>
    </row>
    <row r="43" spans="1:9" ht="12.75">
      <c r="A43" s="123"/>
      <c r="C43" s="42" t="s">
        <v>63</v>
      </c>
      <c r="G43" s="125">
        <v>0</v>
      </c>
      <c r="I43" s="102">
        <f>3396+1000</f>
        <v>4396</v>
      </c>
    </row>
    <row r="44" spans="1:9" ht="12.75">
      <c r="A44" s="123"/>
      <c r="C44" s="42" t="s">
        <v>138</v>
      </c>
      <c r="G44" s="125">
        <v>0</v>
      </c>
      <c r="I44" s="105">
        <f>-2240-815</f>
        <v>-3055</v>
      </c>
    </row>
    <row r="45" spans="1:9" ht="13.5" thickBot="1">
      <c r="A45" s="123"/>
      <c r="C45" s="100" t="s">
        <v>139</v>
      </c>
      <c r="G45" s="126">
        <f>SUM(G43:G44)</f>
        <v>0</v>
      </c>
      <c r="I45" s="103">
        <f>SUM(I43:I44)</f>
        <v>1341</v>
      </c>
    </row>
    <row r="46" ht="13.5" thickTop="1">
      <c r="A46" s="123"/>
    </row>
    <row r="47" spans="1:2" ht="12.75">
      <c r="A47" s="123">
        <v>7</v>
      </c>
      <c r="B47" s="33" t="s">
        <v>115</v>
      </c>
    </row>
    <row r="48" spans="1:11" ht="27.75" customHeight="1">
      <c r="A48" s="123"/>
      <c r="B48" s="134" t="s">
        <v>81</v>
      </c>
      <c r="C48" s="177" t="s">
        <v>231</v>
      </c>
      <c r="D48" s="177"/>
      <c r="E48" s="177"/>
      <c r="F48" s="177"/>
      <c r="G48" s="177"/>
      <c r="H48" s="177"/>
      <c r="I48" s="177"/>
      <c r="J48" s="177"/>
      <c r="K48" s="99"/>
    </row>
    <row r="49" spans="1:10" ht="37.5" customHeight="1">
      <c r="A49" s="123"/>
      <c r="G49" s="101" t="s">
        <v>170</v>
      </c>
      <c r="I49" s="101" t="s">
        <v>171</v>
      </c>
      <c r="J49" s="99"/>
    </row>
    <row r="50" spans="1:10" ht="12.75" customHeight="1">
      <c r="A50" s="123"/>
      <c r="G50" s="130" t="s">
        <v>155</v>
      </c>
      <c r="I50" s="130" t="s">
        <v>155</v>
      </c>
      <c r="J50" s="99"/>
    </row>
    <row r="51" spans="1:10" ht="12.75" customHeight="1">
      <c r="A51" s="123"/>
      <c r="G51" s="111" t="s">
        <v>8</v>
      </c>
      <c r="I51" s="101" t="s">
        <v>8</v>
      </c>
      <c r="J51" s="99"/>
    </row>
    <row r="52" spans="1:10" ht="12.75">
      <c r="A52" s="123"/>
      <c r="C52" s="42" t="s">
        <v>151</v>
      </c>
      <c r="G52" s="97">
        <v>0</v>
      </c>
      <c r="I52" s="97">
        <v>0</v>
      </c>
      <c r="J52" s="99"/>
    </row>
    <row r="53" spans="1:10" ht="12.75">
      <c r="A53" s="123"/>
      <c r="C53" s="42" t="s">
        <v>152</v>
      </c>
      <c r="G53" s="125">
        <v>0</v>
      </c>
      <c r="I53" s="102">
        <v>7654</v>
      </c>
      <c r="J53" s="99"/>
    </row>
    <row r="54" spans="1:10" ht="12.75">
      <c r="A54" s="123"/>
      <c r="C54" s="100" t="s">
        <v>153</v>
      </c>
      <c r="G54" s="127">
        <f>SUM(G52:G53)</f>
        <v>0</v>
      </c>
      <c r="I54" s="128">
        <v>4837</v>
      </c>
      <c r="J54" s="99"/>
    </row>
    <row r="55" ht="6.75" customHeight="1">
      <c r="A55" s="123"/>
    </row>
    <row r="56" spans="1:3" ht="12.75">
      <c r="A56" s="123"/>
      <c r="B56" s="135" t="s">
        <v>95</v>
      </c>
      <c r="C56" s="42" t="s">
        <v>216</v>
      </c>
    </row>
    <row r="57" spans="1:7" ht="9.75" customHeight="1">
      <c r="A57" s="123"/>
      <c r="G57" s="112" t="s">
        <v>116</v>
      </c>
    </row>
    <row r="58" spans="1:7" ht="12.75">
      <c r="A58" s="123"/>
      <c r="C58" s="42" t="s">
        <v>117</v>
      </c>
      <c r="G58" s="102">
        <v>4273.766</v>
      </c>
    </row>
    <row r="59" spans="1:7" ht="12.75">
      <c r="A59" s="123"/>
      <c r="C59" s="42" t="s">
        <v>118</v>
      </c>
      <c r="G59" s="97">
        <v>0</v>
      </c>
    </row>
    <row r="60" spans="1:7" ht="13.5" thickBot="1">
      <c r="A60" s="123"/>
      <c r="C60" s="42" t="s">
        <v>119</v>
      </c>
      <c r="G60" s="103">
        <v>4273.766</v>
      </c>
    </row>
    <row r="61" spans="1:7" ht="14.25" thickBot="1" thickTop="1">
      <c r="A61" s="123"/>
      <c r="C61" s="42" t="s">
        <v>174</v>
      </c>
      <c r="G61" s="119">
        <v>3039</v>
      </c>
    </row>
    <row r="62" ht="9" customHeight="1" thickTop="1">
      <c r="A62" s="123"/>
    </row>
    <row r="63" spans="1:2" ht="12.75">
      <c r="A63" s="123">
        <v>8</v>
      </c>
      <c r="B63" s="33" t="s">
        <v>172</v>
      </c>
    </row>
    <row r="64" spans="1:10" ht="23.25" customHeight="1">
      <c r="A64" s="123"/>
      <c r="B64" s="177" t="s">
        <v>173</v>
      </c>
      <c r="C64" s="177"/>
      <c r="D64" s="177"/>
      <c r="E64" s="177"/>
      <c r="F64" s="177"/>
      <c r="G64" s="177"/>
      <c r="H64" s="177"/>
      <c r="I64" s="177"/>
      <c r="J64" s="177"/>
    </row>
    <row r="65" ht="12.75">
      <c r="A65" s="124"/>
    </row>
    <row r="66" spans="1:2" ht="12.75">
      <c r="A66" s="136">
        <v>9</v>
      </c>
      <c r="B66" s="33" t="s">
        <v>120</v>
      </c>
    </row>
    <row r="67" spans="1:10" ht="78.75" customHeight="1">
      <c r="A67" s="136"/>
      <c r="B67" s="177" t="s">
        <v>209</v>
      </c>
      <c r="C67" s="177"/>
      <c r="D67" s="177"/>
      <c r="E67" s="177"/>
      <c r="F67" s="177"/>
      <c r="G67" s="177"/>
      <c r="H67" s="177"/>
      <c r="I67" s="177"/>
      <c r="J67" s="177"/>
    </row>
    <row r="68" spans="1:10" ht="56.25" customHeight="1">
      <c r="A68" s="136"/>
      <c r="B68" s="172" t="s">
        <v>81</v>
      </c>
      <c r="C68" s="177" t="s">
        <v>141</v>
      </c>
      <c r="D68" s="177"/>
      <c r="E68" s="177"/>
      <c r="F68" s="177"/>
      <c r="G68" s="177"/>
      <c r="H68" s="177"/>
      <c r="I68" s="177"/>
      <c r="J68" s="177"/>
    </row>
    <row r="69" spans="1:10" ht="42" customHeight="1">
      <c r="A69" s="136"/>
      <c r="B69" s="172" t="s">
        <v>95</v>
      </c>
      <c r="C69" s="177" t="s">
        <v>150</v>
      </c>
      <c r="D69" s="177"/>
      <c r="E69" s="177"/>
      <c r="F69" s="177"/>
      <c r="G69" s="177"/>
      <c r="H69" s="177"/>
      <c r="I69" s="177"/>
      <c r="J69" s="177"/>
    </row>
    <row r="70" spans="1:10" ht="30" customHeight="1">
      <c r="A70" s="136"/>
      <c r="B70" s="172" t="s">
        <v>165</v>
      </c>
      <c r="C70" s="177" t="s">
        <v>149</v>
      </c>
      <c r="D70" s="177"/>
      <c r="E70" s="177"/>
      <c r="F70" s="177"/>
      <c r="G70" s="177"/>
      <c r="H70" s="177"/>
      <c r="I70" s="177"/>
      <c r="J70" s="177"/>
    </row>
    <row r="71" spans="1:10" ht="44.25" customHeight="1">
      <c r="A71" s="136"/>
      <c r="B71" s="172" t="s">
        <v>180</v>
      </c>
      <c r="C71" s="177" t="s">
        <v>3</v>
      </c>
      <c r="D71" s="177"/>
      <c r="E71" s="177"/>
      <c r="F71" s="177"/>
      <c r="G71" s="177"/>
      <c r="H71" s="177"/>
      <c r="I71" s="177"/>
      <c r="J71" s="177"/>
    </row>
    <row r="72" spans="1:10" ht="54" customHeight="1">
      <c r="A72" s="136"/>
      <c r="B72" s="178" t="s">
        <v>206</v>
      </c>
      <c r="C72" s="178"/>
      <c r="D72" s="178"/>
      <c r="E72" s="178"/>
      <c r="F72" s="178"/>
      <c r="G72" s="178"/>
      <c r="H72" s="178"/>
      <c r="I72" s="178"/>
      <c r="J72" s="178"/>
    </row>
    <row r="73" spans="1:10" ht="54.75" customHeight="1">
      <c r="A73" s="136"/>
      <c r="B73" s="178" t="s">
        <v>207</v>
      </c>
      <c r="C73" s="178"/>
      <c r="D73" s="178"/>
      <c r="E73" s="178"/>
      <c r="F73" s="178"/>
      <c r="G73" s="178"/>
      <c r="H73" s="178"/>
      <c r="I73" s="178"/>
      <c r="J73" s="178"/>
    </row>
    <row r="74" spans="1:10" ht="67.5" customHeight="1">
      <c r="A74" s="136"/>
      <c r="B74" s="177" t="s">
        <v>208</v>
      </c>
      <c r="C74" s="177"/>
      <c r="D74" s="177"/>
      <c r="E74" s="177"/>
      <c r="F74" s="177"/>
      <c r="G74" s="177"/>
      <c r="H74" s="177"/>
      <c r="I74" s="177"/>
      <c r="J74" s="177"/>
    </row>
    <row r="75" spans="1:10" ht="12.75">
      <c r="A75" s="123"/>
      <c r="B75" s="98"/>
      <c r="C75" s="98"/>
      <c r="D75" s="98"/>
      <c r="E75" s="98"/>
      <c r="F75" s="98"/>
      <c r="G75" s="98"/>
      <c r="H75" s="98"/>
      <c r="I75" s="98"/>
      <c r="J75" s="98"/>
    </row>
    <row r="76" spans="1:10" ht="12.75">
      <c r="A76" s="123">
        <v>10</v>
      </c>
      <c r="B76" s="33" t="s">
        <v>234</v>
      </c>
      <c r="C76" s="98"/>
      <c r="D76" s="98"/>
      <c r="E76" s="98"/>
      <c r="F76" s="98"/>
      <c r="G76" s="98"/>
      <c r="H76" s="98"/>
      <c r="I76" s="98"/>
      <c r="J76" s="98"/>
    </row>
    <row r="77" spans="1:10" ht="28.5" customHeight="1">
      <c r="A77" s="123"/>
      <c r="B77" s="177" t="s">
        <v>227</v>
      </c>
      <c r="C77" s="177"/>
      <c r="D77" s="177"/>
      <c r="E77" s="177"/>
      <c r="F77" s="177"/>
      <c r="G77" s="177"/>
      <c r="H77" s="177"/>
      <c r="I77" s="177"/>
      <c r="J77" s="177"/>
    </row>
    <row r="78" spans="1:10" ht="12.75">
      <c r="A78" s="123"/>
      <c r="B78" s="33"/>
      <c r="C78" s="98"/>
      <c r="D78" s="98"/>
      <c r="E78" s="98"/>
      <c r="F78" s="98"/>
      <c r="G78" s="98"/>
      <c r="H78" s="98"/>
      <c r="I78" s="98"/>
      <c r="J78" s="98"/>
    </row>
    <row r="79" spans="1:2" ht="12.75">
      <c r="A79" s="123">
        <f>A76+1</f>
        <v>11</v>
      </c>
      <c r="B79" s="33" t="s">
        <v>121</v>
      </c>
    </row>
    <row r="80" spans="1:10" ht="28.5" customHeight="1">
      <c r="A80" s="123"/>
      <c r="B80" s="182" t="s">
        <v>144</v>
      </c>
      <c r="C80" s="182"/>
      <c r="D80" s="182"/>
      <c r="E80" s="182"/>
      <c r="F80" s="182"/>
      <c r="G80" s="182"/>
      <c r="H80" s="182"/>
      <c r="I80" s="182"/>
      <c r="J80" s="182"/>
    </row>
    <row r="81" spans="1:10" ht="12.75">
      <c r="A81" s="123"/>
      <c r="B81" s="129"/>
      <c r="C81" s="129"/>
      <c r="D81" s="129"/>
      <c r="E81" s="129"/>
      <c r="F81" s="129"/>
      <c r="G81" s="129"/>
      <c r="H81" s="129"/>
      <c r="I81" s="129"/>
      <c r="J81" s="129"/>
    </row>
    <row r="82" spans="1:2" ht="12.75">
      <c r="A82" s="123">
        <v>12</v>
      </c>
      <c r="B82" s="33" t="s">
        <v>122</v>
      </c>
    </row>
    <row r="83" spans="1:2" ht="12.75">
      <c r="A83" s="123"/>
      <c r="B83" s="42" t="s">
        <v>154</v>
      </c>
    </row>
    <row r="84" spans="1:7" ht="12.75">
      <c r="A84" s="123"/>
      <c r="G84" s="112" t="s">
        <v>116</v>
      </c>
    </row>
    <row r="85" spans="1:2" ht="12.75">
      <c r="A85" s="123"/>
      <c r="B85" s="104" t="s">
        <v>123</v>
      </c>
    </row>
    <row r="86" spans="1:9" ht="12.75">
      <c r="A86" s="123"/>
      <c r="B86" s="42" t="s">
        <v>41</v>
      </c>
      <c r="G86" s="105">
        <v>350000</v>
      </c>
      <c r="I86" s="105"/>
    </row>
    <row r="87" spans="1:7" ht="12.75">
      <c r="A87" s="123"/>
      <c r="B87" s="42" t="s">
        <v>42</v>
      </c>
      <c r="G87" s="106">
        <v>201162.066</v>
      </c>
    </row>
    <row r="88" spans="1:7" ht="12.75">
      <c r="A88" s="123"/>
      <c r="G88" s="105">
        <v>551162.066</v>
      </c>
    </row>
    <row r="89" spans="1:7" ht="12.75">
      <c r="A89" s="123"/>
      <c r="B89" s="42" t="s">
        <v>124</v>
      </c>
      <c r="G89" s="105">
        <v>-56000</v>
      </c>
    </row>
    <row r="90" spans="1:7" ht="13.5" thickBot="1">
      <c r="A90" s="123"/>
      <c r="B90" s="33" t="s">
        <v>125</v>
      </c>
      <c r="G90" s="107">
        <v>495162.066</v>
      </c>
    </row>
    <row r="91" spans="1:7" ht="13.5" thickTop="1">
      <c r="A91" s="123"/>
      <c r="B91" s="33"/>
      <c r="G91" s="108"/>
    </row>
    <row r="92" spans="1:7" ht="12.75">
      <c r="A92" s="123"/>
      <c r="B92" s="104" t="s">
        <v>126</v>
      </c>
      <c r="G92" s="108"/>
    </row>
    <row r="93" spans="1:7" ht="13.5" thickBot="1">
      <c r="A93" s="123"/>
      <c r="B93" s="42" t="s">
        <v>42</v>
      </c>
      <c r="G93" s="120">
        <v>56000</v>
      </c>
    </row>
    <row r="94" spans="1:7" ht="13.5" thickTop="1">
      <c r="A94" s="123"/>
      <c r="B94" s="33"/>
      <c r="G94" s="108"/>
    </row>
    <row r="95" spans="1:10" ht="25.5" customHeight="1">
      <c r="A95" s="123"/>
      <c r="B95" s="179" t="s">
        <v>235</v>
      </c>
      <c r="C95" s="179"/>
      <c r="D95" s="179"/>
      <c r="E95" s="179"/>
      <c r="F95" s="179"/>
      <c r="G95" s="179"/>
      <c r="H95" s="179"/>
      <c r="I95" s="179"/>
      <c r="J95" s="179"/>
    </row>
    <row r="96" spans="1:10" ht="12.75">
      <c r="A96" s="123"/>
      <c r="B96" s="129"/>
      <c r="C96" s="129"/>
      <c r="D96" s="129"/>
      <c r="E96" s="129"/>
      <c r="F96" s="129"/>
      <c r="G96" s="129"/>
      <c r="H96" s="129"/>
      <c r="I96" s="129"/>
      <c r="J96" s="129"/>
    </row>
    <row r="97" spans="1:10" ht="12.75">
      <c r="A97" s="123">
        <v>13</v>
      </c>
      <c r="B97" s="33" t="s">
        <v>127</v>
      </c>
      <c r="J97" s="129"/>
    </row>
    <row r="98" spans="1:10" ht="12.75">
      <c r="A98" s="123"/>
      <c r="B98" s="42" t="s">
        <v>175</v>
      </c>
      <c r="C98" s="31"/>
      <c r="D98" s="31"/>
      <c r="E98" s="31"/>
      <c r="F98" s="31"/>
      <c r="G98" s="137"/>
      <c r="H98" s="111"/>
      <c r="I98" s="137"/>
      <c r="J98" s="129"/>
    </row>
    <row r="99" spans="1:10" ht="12.75">
      <c r="A99" s="123"/>
      <c r="B99" s="129"/>
      <c r="C99" s="129"/>
      <c r="D99" s="129"/>
      <c r="E99" s="129"/>
      <c r="F99" s="129"/>
      <c r="G99" s="129"/>
      <c r="H99" s="129"/>
      <c r="I99" s="129"/>
      <c r="J99" s="129"/>
    </row>
    <row r="100" spans="1:2" ht="12.75">
      <c r="A100" s="123">
        <v>14</v>
      </c>
      <c r="B100" s="33" t="s">
        <v>128</v>
      </c>
    </row>
    <row r="101" spans="1:2" ht="12.75" customHeight="1">
      <c r="A101" s="123"/>
      <c r="B101" s="42" t="s">
        <v>221</v>
      </c>
    </row>
    <row r="102" ht="12.75">
      <c r="A102" s="123"/>
    </row>
    <row r="103" spans="1:2" ht="12.75">
      <c r="A103" s="123">
        <v>15</v>
      </c>
      <c r="B103" s="33" t="s">
        <v>129</v>
      </c>
    </row>
    <row r="104" spans="1:2" ht="12.75">
      <c r="A104" s="123"/>
      <c r="B104" s="42" t="s">
        <v>143</v>
      </c>
    </row>
    <row r="105" ht="12.75">
      <c r="A105" s="123"/>
    </row>
    <row r="106" spans="1:2" ht="12.75">
      <c r="A106" s="123">
        <v>16</v>
      </c>
      <c r="B106" s="33" t="s">
        <v>130</v>
      </c>
    </row>
    <row r="107" spans="1:2" ht="12.75">
      <c r="A107" s="123"/>
      <c r="B107" s="42" t="s">
        <v>131</v>
      </c>
    </row>
    <row r="108" ht="12.75">
      <c r="A108" s="123"/>
    </row>
    <row r="109" spans="1:2" ht="12.75">
      <c r="A109" s="123">
        <v>17</v>
      </c>
      <c r="B109" s="33" t="s">
        <v>132</v>
      </c>
    </row>
    <row r="110" spans="1:9" ht="25.5">
      <c r="A110" s="123"/>
      <c r="G110" s="101" t="s">
        <v>211</v>
      </c>
      <c r="I110" s="101" t="s">
        <v>210</v>
      </c>
    </row>
    <row r="111" spans="1:9" ht="12.75">
      <c r="A111" s="123"/>
      <c r="G111" s="112" t="s">
        <v>8</v>
      </c>
      <c r="H111" s="112"/>
      <c r="I111" s="112" t="s">
        <v>8</v>
      </c>
    </row>
    <row r="112" spans="1:9" ht="12.75">
      <c r="A112" s="123"/>
      <c r="G112" s="112"/>
      <c r="H112" s="112"/>
      <c r="I112" s="112"/>
    </row>
    <row r="113" spans="1:9" ht="13.5" thickBot="1">
      <c r="A113" s="123"/>
      <c r="B113" s="42" t="s">
        <v>133</v>
      </c>
      <c r="G113" s="121">
        <v>154467</v>
      </c>
      <c r="H113" s="102"/>
      <c r="I113" s="121">
        <v>166741</v>
      </c>
    </row>
    <row r="114" spans="1:9" ht="14.25" thickBot="1" thickTop="1">
      <c r="A114" s="123"/>
      <c r="B114" s="42" t="s">
        <v>145</v>
      </c>
      <c r="G114" s="122">
        <v>-485</v>
      </c>
      <c r="H114" s="105"/>
      <c r="I114" s="122">
        <v>13089</v>
      </c>
    </row>
    <row r="115" spans="1:7" ht="13.5" thickTop="1">
      <c r="A115" s="123"/>
      <c r="E115" s="109"/>
      <c r="F115" s="102"/>
      <c r="G115" s="109"/>
    </row>
    <row r="116" spans="1:10" ht="53.25" customHeight="1">
      <c r="A116" s="123"/>
      <c r="B116" s="177" t="s">
        <v>226</v>
      </c>
      <c r="C116" s="177"/>
      <c r="D116" s="177"/>
      <c r="E116" s="177"/>
      <c r="F116" s="177"/>
      <c r="G116" s="177"/>
      <c r="H116" s="177"/>
      <c r="I116" s="177"/>
      <c r="J116" s="177"/>
    </row>
    <row r="117" spans="1:10" ht="12.75">
      <c r="A117" s="123"/>
      <c r="B117" s="99"/>
      <c r="C117" s="99"/>
      <c r="D117" s="99"/>
      <c r="E117" s="99"/>
      <c r="F117" s="99"/>
      <c r="G117" s="99"/>
      <c r="H117" s="99"/>
      <c r="I117" s="99"/>
      <c r="J117" s="99"/>
    </row>
    <row r="118" spans="1:2" ht="12.75">
      <c r="A118" s="123">
        <v>18</v>
      </c>
      <c r="B118" s="33" t="s">
        <v>134</v>
      </c>
    </row>
    <row r="119" spans="1:10" ht="104.25" customHeight="1">
      <c r="A119" s="123"/>
      <c r="B119" s="177" t="s">
        <v>0</v>
      </c>
      <c r="C119" s="177"/>
      <c r="D119" s="177"/>
      <c r="E119" s="177"/>
      <c r="F119" s="177"/>
      <c r="G119" s="177"/>
      <c r="H119" s="177"/>
      <c r="I119" s="177"/>
      <c r="J119" s="177"/>
    </row>
    <row r="120" spans="1:10" ht="12" customHeight="1">
      <c r="A120" s="123"/>
      <c r="B120" s="99"/>
      <c r="C120" s="99"/>
      <c r="D120" s="99"/>
      <c r="E120" s="99"/>
      <c r="F120" s="99"/>
      <c r="G120" s="99"/>
      <c r="H120" s="99"/>
      <c r="I120" s="99"/>
      <c r="J120" s="99"/>
    </row>
    <row r="121" spans="1:10" ht="12.75">
      <c r="A121" s="123">
        <v>19</v>
      </c>
      <c r="B121" s="33" t="s">
        <v>164</v>
      </c>
      <c r="C121" s="99"/>
      <c r="D121" s="99"/>
      <c r="E121" s="99"/>
      <c r="F121" s="99"/>
      <c r="G121" s="99"/>
      <c r="H121" s="99"/>
      <c r="I121" s="99"/>
      <c r="J121" s="99"/>
    </row>
    <row r="122" spans="1:10" ht="66.75" customHeight="1">
      <c r="A122" s="123"/>
      <c r="B122" s="177" t="s">
        <v>229</v>
      </c>
      <c r="C122" s="177"/>
      <c r="D122" s="177"/>
      <c r="E122" s="177"/>
      <c r="F122" s="177"/>
      <c r="G122" s="177"/>
      <c r="H122" s="177"/>
      <c r="I122" s="177"/>
      <c r="J122" s="177"/>
    </row>
    <row r="123" spans="1:10" ht="12.75">
      <c r="A123" s="123"/>
      <c r="B123" s="99"/>
      <c r="C123" s="99"/>
      <c r="D123" s="99"/>
      <c r="E123" s="99"/>
      <c r="F123" s="99"/>
      <c r="G123" s="99"/>
      <c r="H123" s="99"/>
      <c r="I123" s="99"/>
      <c r="J123" s="99"/>
    </row>
    <row r="124" spans="1:2" ht="12.75">
      <c r="A124" s="123">
        <v>20</v>
      </c>
      <c r="B124" s="33" t="s">
        <v>1</v>
      </c>
    </row>
    <row r="125" spans="1:10" ht="78" customHeight="1">
      <c r="A125" s="123"/>
      <c r="B125" s="177" t="s">
        <v>2</v>
      </c>
      <c r="C125" s="177"/>
      <c r="D125" s="177"/>
      <c r="E125" s="177"/>
      <c r="F125" s="177"/>
      <c r="G125" s="177"/>
      <c r="H125" s="177"/>
      <c r="I125" s="177"/>
      <c r="J125" s="177"/>
    </row>
    <row r="126" spans="1:10" ht="12.75">
      <c r="A126" s="123"/>
      <c r="B126" s="99"/>
      <c r="C126" s="99"/>
      <c r="D126" s="99"/>
      <c r="E126" s="99"/>
      <c r="F126" s="99"/>
      <c r="G126" s="99"/>
      <c r="H126" s="99"/>
      <c r="I126" s="99"/>
      <c r="J126" s="99"/>
    </row>
    <row r="127" spans="1:2" ht="12.75">
      <c r="A127" s="123">
        <v>21</v>
      </c>
      <c r="B127" s="33" t="s">
        <v>135</v>
      </c>
    </row>
    <row r="128" spans="1:2" ht="12.75">
      <c r="A128" s="123"/>
      <c r="B128" s="42" t="s">
        <v>176</v>
      </c>
    </row>
    <row r="129" ht="12.75">
      <c r="A129" s="123"/>
    </row>
    <row r="130" spans="1:2" ht="12.75">
      <c r="A130" s="123">
        <v>22</v>
      </c>
      <c r="B130" s="33" t="s">
        <v>136</v>
      </c>
    </row>
    <row r="131" spans="1:2" ht="12.75">
      <c r="A131" s="123"/>
      <c r="B131" s="42" t="s">
        <v>146</v>
      </c>
    </row>
    <row r="132" ht="12.75">
      <c r="A132" s="123"/>
    </row>
    <row r="133" spans="1:2" ht="12.75">
      <c r="A133" s="123">
        <v>23</v>
      </c>
      <c r="B133" s="33" t="s">
        <v>140</v>
      </c>
    </row>
    <row r="134" spans="1:10" ht="39.75" customHeight="1">
      <c r="A134" s="123"/>
      <c r="B134" s="172" t="s">
        <v>81</v>
      </c>
      <c r="C134" s="180" t="s">
        <v>156</v>
      </c>
      <c r="D134" s="181"/>
      <c r="E134" s="181"/>
      <c r="F134" s="181"/>
      <c r="G134" s="181"/>
      <c r="H134" s="181"/>
      <c r="I134" s="181"/>
      <c r="J134" s="181"/>
    </row>
    <row r="135" spans="1:2" ht="6.75" customHeight="1">
      <c r="A135" s="123"/>
      <c r="B135" s="173"/>
    </row>
    <row r="136" spans="1:10" ht="51.75" customHeight="1">
      <c r="A136" s="123"/>
      <c r="B136" s="172" t="s">
        <v>95</v>
      </c>
      <c r="C136" s="177" t="s">
        <v>157</v>
      </c>
      <c r="D136" s="177"/>
      <c r="E136" s="177"/>
      <c r="F136" s="177"/>
      <c r="G136" s="177"/>
      <c r="H136" s="177"/>
      <c r="I136" s="177"/>
      <c r="J136" s="177"/>
    </row>
    <row r="137" spans="1:10" ht="6.75" customHeight="1">
      <c r="A137" s="123"/>
      <c r="B137" s="172"/>
      <c r="C137" s="99"/>
      <c r="D137" s="99"/>
      <c r="E137" s="99"/>
      <c r="F137" s="99"/>
      <c r="G137" s="99"/>
      <c r="H137" s="99"/>
      <c r="I137" s="99"/>
      <c r="J137" s="99"/>
    </row>
    <row r="138" spans="2:10" ht="27" customHeight="1">
      <c r="B138" s="172" t="s">
        <v>165</v>
      </c>
      <c r="C138" s="177" t="s">
        <v>4</v>
      </c>
      <c r="D138" s="177"/>
      <c r="E138" s="177"/>
      <c r="F138" s="177"/>
      <c r="G138" s="177"/>
      <c r="H138" s="177"/>
      <c r="I138" s="177"/>
      <c r="J138" s="177"/>
    </row>
    <row r="139" spans="1:2" ht="18.75" customHeight="1">
      <c r="A139" s="42" t="s">
        <v>166</v>
      </c>
      <c r="B139" s="43"/>
    </row>
  </sheetData>
  <sheetProtection sheet="1" objects="1" scenarios="1"/>
  <mergeCells count="22">
    <mergeCell ref="C70:J70"/>
    <mergeCell ref="C48:J48"/>
    <mergeCell ref="B125:J125"/>
    <mergeCell ref="B8:J8"/>
    <mergeCell ref="B80:J80"/>
    <mergeCell ref="B67:J67"/>
    <mergeCell ref="B74:J74"/>
    <mergeCell ref="B64:J64"/>
    <mergeCell ref="B72:J72"/>
    <mergeCell ref="C69:J69"/>
    <mergeCell ref="C68:J68"/>
    <mergeCell ref="B39:J39"/>
    <mergeCell ref="C71:J71"/>
    <mergeCell ref="C138:J138"/>
    <mergeCell ref="C136:J136"/>
    <mergeCell ref="B73:J73"/>
    <mergeCell ref="B119:J119"/>
    <mergeCell ref="B95:J95"/>
    <mergeCell ref="B122:J122"/>
    <mergeCell ref="B116:J116"/>
    <mergeCell ref="C134:J134"/>
    <mergeCell ref="B77:J77"/>
  </mergeCells>
  <printOptions horizontalCentered="1"/>
  <pageMargins left="0.53" right="0.32" top="0.25" bottom="0.2" header="0.25" footer="0.1"/>
  <pageSetup blackAndWhite="1" firstPageNumber="3" useFirstPageNumber="1" fitToHeight="3" fitToWidth="3" horizontalDpi="600" verticalDpi="600" orientation="portrait" paperSize="9" scale="86" r:id="rId1"/>
  <headerFooter alignWithMargins="0">
    <oddFooter>&amp;C&amp;"Times New Roman,Regular"&amp;P</oddFooter>
  </headerFooter>
  <rowBreaks count="2" manualBreakCount="2">
    <brk id="61" max="9" man="1"/>
    <brk id="102" max="9" man="1"/>
  </rowBreaks>
</worksheet>
</file>

<file path=xl/worksheets/sheet4.xml><?xml version="1.0" encoding="utf-8"?>
<worksheet xmlns="http://schemas.openxmlformats.org/spreadsheetml/2006/main" xmlns:r="http://schemas.openxmlformats.org/officeDocument/2006/relationships">
  <sheetPr codeName="Sheet8"/>
  <dimension ref="A1:F100"/>
  <sheetViews>
    <sheetView workbookViewId="0" topLeftCell="A1">
      <selection activeCell="B14" sqref="B14"/>
    </sheetView>
  </sheetViews>
  <sheetFormatPr defaultColWidth="9.140625" defaultRowHeight="12.75"/>
  <cols>
    <col min="1" max="1" width="19.7109375" style="0" customWidth="1"/>
    <col min="3" max="3" width="0.85546875" style="0" customWidth="1"/>
    <col min="5" max="5" width="0.5625" style="0" customWidth="1"/>
  </cols>
  <sheetData>
    <row r="1" spans="1:5" ht="12.75">
      <c r="A1" s="2" t="s">
        <v>6</v>
      </c>
      <c r="B1" s="3"/>
      <c r="C1" s="3"/>
      <c r="D1" s="3"/>
      <c r="E1" s="3"/>
    </row>
    <row r="2" spans="1:5" ht="12.75">
      <c r="A2" s="2" t="s">
        <v>7</v>
      </c>
      <c r="B2" s="3"/>
      <c r="C2" s="3"/>
      <c r="D2" s="3"/>
      <c r="E2" s="3"/>
    </row>
    <row r="3" spans="1:5" ht="12.75">
      <c r="A3" s="4"/>
      <c r="B3" s="3"/>
      <c r="C3" s="3"/>
      <c r="D3" s="3"/>
      <c r="E3" s="3"/>
    </row>
    <row r="4" spans="1:5" ht="12.75">
      <c r="A4" s="5"/>
      <c r="B4" s="6" t="s">
        <v>57</v>
      </c>
      <c r="C4" s="7"/>
      <c r="D4" s="6" t="s">
        <v>58</v>
      </c>
      <c r="E4" s="6"/>
    </row>
    <row r="5" spans="1:5" ht="12.75">
      <c r="A5" s="5"/>
      <c r="B5" s="8" t="s">
        <v>8</v>
      </c>
      <c r="C5" s="9"/>
      <c r="D5" s="8" t="s">
        <v>8</v>
      </c>
      <c r="E5" s="8"/>
    </row>
    <row r="6" spans="1:5" ht="12.75">
      <c r="A6" s="10"/>
      <c r="B6" s="3"/>
      <c r="C6" s="3"/>
      <c r="D6" s="3"/>
      <c r="E6" s="3"/>
    </row>
    <row r="7" spans="1:5" ht="12.75">
      <c r="A7" s="11" t="s">
        <v>9</v>
      </c>
      <c r="B7" s="12" t="e">
        <f>ROUND(#REF!,0)</f>
        <v>#REF!</v>
      </c>
      <c r="C7" s="3"/>
      <c r="D7" s="12">
        <v>1511882</v>
      </c>
      <c r="E7" s="12"/>
    </row>
    <row r="8" spans="1:5" ht="12.75">
      <c r="A8" s="10" t="s">
        <v>35</v>
      </c>
      <c r="B8" s="3"/>
      <c r="C8" s="3"/>
      <c r="D8" s="12"/>
      <c r="E8" s="12"/>
    </row>
    <row r="9" spans="1:5" ht="12.75">
      <c r="A9" s="11" t="s">
        <v>10</v>
      </c>
      <c r="B9" s="12" t="e">
        <f>#REF!</f>
        <v>#REF!</v>
      </c>
      <c r="C9" s="3"/>
      <c r="D9" s="12"/>
      <c r="E9" s="12"/>
    </row>
    <row r="10" spans="1:5" ht="12.75">
      <c r="A10" s="11"/>
      <c r="B10" s="3"/>
      <c r="C10" s="3"/>
      <c r="D10" s="12"/>
      <c r="E10" s="12"/>
    </row>
    <row r="11" spans="1:5" ht="12.75">
      <c r="A11" s="11" t="s">
        <v>11</v>
      </c>
      <c r="B11" s="12" t="e">
        <f>ROUND(#REF!,0)</f>
        <v>#REF!</v>
      </c>
      <c r="C11" s="3"/>
      <c r="D11" s="12">
        <v>26519</v>
      </c>
      <c r="E11" s="12"/>
    </row>
    <row r="12" spans="1:5" ht="12.75">
      <c r="A12" s="13"/>
      <c r="B12" s="3"/>
      <c r="C12" s="3"/>
      <c r="D12" s="12"/>
      <c r="E12" s="12"/>
    </row>
    <row r="13" spans="1:5" ht="12.75">
      <c r="A13" s="11" t="s">
        <v>12</v>
      </c>
      <c r="B13" s="12" t="e">
        <f>ROUND(#REF!,0)</f>
        <v>#REF!</v>
      </c>
      <c r="C13" s="3"/>
      <c r="D13" s="12">
        <v>11959</v>
      </c>
      <c r="E13" s="12"/>
    </row>
    <row r="14" spans="1:5" ht="12.75">
      <c r="A14" s="11"/>
      <c r="B14" s="3"/>
      <c r="C14" s="3"/>
      <c r="D14" s="12"/>
      <c r="E14" s="12"/>
    </row>
    <row r="15" spans="1:5" ht="12.75">
      <c r="A15" s="11" t="s">
        <v>13</v>
      </c>
      <c r="B15" s="12" t="e">
        <f>#REF!</f>
        <v>#REF!</v>
      </c>
      <c r="C15" s="3"/>
      <c r="D15" s="12"/>
      <c r="E15" s="12"/>
    </row>
    <row r="16" spans="1:5" ht="12.75">
      <c r="A16" s="10"/>
      <c r="B16" s="3"/>
      <c r="C16" s="3"/>
      <c r="D16" s="12"/>
      <c r="E16" s="12"/>
    </row>
    <row r="17" spans="1:5" ht="12.75">
      <c r="A17" s="4" t="s">
        <v>14</v>
      </c>
      <c r="B17" s="12" t="e">
        <f>ROUND(#REF!,0)-1588-2985-167</f>
        <v>#REF!</v>
      </c>
      <c r="C17" s="3"/>
      <c r="D17" s="12">
        <v>281</v>
      </c>
      <c r="E17" s="12"/>
    </row>
    <row r="18" spans="1:5" ht="12.75">
      <c r="A18" s="10"/>
      <c r="B18" s="3"/>
      <c r="C18" s="3"/>
      <c r="D18" s="12"/>
      <c r="E18" s="12"/>
    </row>
    <row r="19" spans="1:5" ht="12.75">
      <c r="A19" s="2" t="s">
        <v>15</v>
      </c>
      <c r="B19" s="14"/>
      <c r="C19" s="3"/>
      <c r="D19" s="14"/>
      <c r="E19" s="15"/>
    </row>
    <row r="20" spans="1:5" ht="12.75">
      <c r="A20" s="3" t="s">
        <v>16</v>
      </c>
      <c r="B20" s="16" t="e">
        <f>ROUND(#REF!,0)</f>
        <v>#REF!</v>
      </c>
      <c r="C20" s="3"/>
      <c r="D20" s="16">
        <v>132819</v>
      </c>
      <c r="E20" s="17"/>
    </row>
    <row r="21" spans="1:5" ht="12.75">
      <c r="A21" s="3" t="s">
        <v>17</v>
      </c>
      <c r="B21" s="16" t="e">
        <f>ROUND(#REF!,0)</f>
        <v>#REF!</v>
      </c>
      <c r="C21" s="3"/>
      <c r="D21" s="16">
        <v>79326</v>
      </c>
      <c r="E21" s="17"/>
    </row>
    <row r="22" spans="1:5" ht="12.75">
      <c r="A22" s="3" t="s">
        <v>18</v>
      </c>
      <c r="B22" s="16" t="e">
        <f>ROUND(#REF!,0)+2985</f>
        <v>#REF!</v>
      </c>
      <c r="C22" s="3"/>
      <c r="D22" s="16">
        <v>42294</v>
      </c>
      <c r="E22" s="17"/>
    </row>
    <row r="23" spans="1:5" ht="12.75">
      <c r="A23" s="3" t="s">
        <v>19</v>
      </c>
      <c r="B23" s="16" t="e">
        <f>ROUND(#REF!,0)</f>
        <v>#REF!</v>
      </c>
      <c r="C23" s="3"/>
      <c r="D23" s="16"/>
      <c r="E23" s="17"/>
    </row>
    <row r="24" spans="1:5" ht="12.75">
      <c r="A24" s="3" t="s">
        <v>20</v>
      </c>
      <c r="B24" s="16" t="e">
        <f>ROUND(#REF!,0)</f>
        <v>#REF!</v>
      </c>
      <c r="C24" s="3"/>
      <c r="D24" s="16"/>
      <c r="E24" s="17"/>
    </row>
    <row r="25" spans="1:5" ht="12.75">
      <c r="A25" s="3" t="s">
        <v>59</v>
      </c>
      <c r="B25" s="16" t="e">
        <f>ROUND(#REF!,0)</f>
        <v>#REF!</v>
      </c>
      <c r="C25" s="3"/>
      <c r="D25" s="16">
        <v>0</v>
      </c>
      <c r="E25" s="17"/>
    </row>
    <row r="26" spans="1:5" ht="12.75">
      <c r="A26" s="3" t="s">
        <v>21</v>
      </c>
      <c r="B26" s="16" t="e">
        <f>ROUND(#REF!,0)</f>
        <v>#REF!</v>
      </c>
      <c r="C26" s="3"/>
      <c r="D26" s="16">
        <v>1087</v>
      </c>
      <c r="E26" s="17"/>
    </row>
    <row r="27" spans="1:5" ht="12.75">
      <c r="A27" s="3" t="s">
        <v>22</v>
      </c>
      <c r="B27" s="18" t="e">
        <f>ROUND(#REF!,0)</f>
        <v>#REF!</v>
      </c>
      <c r="C27" s="3"/>
      <c r="D27" s="18">
        <v>6973</v>
      </c>
      <c r="E27" s="17"/>
    </row>
    <row r="28" spans="1:5" ht="12.75">
      <c r="A28" s="19"/>
      <c r="B28" s="20"/>
      <c r="C28" s="3"/>
      <c r="D28" s="20"/>
      <c r="E28" s="15"/>
    </row>
    <row r="29" spans="1:5" ht="12.75">
      <c r="A29" s="3"/>
      <c r="B29" s="21" t="e">
        <f>SUM(B20:B27)</f>
        <v>#REF!</v>
      </c>
      <c r="C29" s="3"/>
      <c r="D29" s="21">
        <f>SUM(D20:D27)</f>
        <v>262499</v>
      </c>
      <c r="E29" s="22"/>
    </row>
    <row r="30" spans="1:5" ht="12.75">
      <c r="A30" s="3"/>
      <c r="B30" s="3"/>
      <c r="C30" s="3"/>
      <c r="D30" s="12"/>
      <c r="E30" s="12"/>
    </row>
    <row r="31" spans="1:5" ht="12.75">
      <c r="A31" s="2" t="s">
        <v>23</v>
      </c>
      <c r="B31" s="14"/>
      <c r="C31" s="3"/>
      <c r="D31" s="14"/>
      <c r="E31" s="15"/>
    </row>
    <row r="32" spans="1:5" ht="12.75">
      <c r="A32" s="3" t="s">
        <v>24</v>
      </c>
      <c r="B32" s="16" t="e">
        <f>ROUND(#REF!,0)</f>
        <v>#REF!</v>
      </c>
      <c r="C32" s="3"/>
      <c r="D32" s="16">
        <v>77375</v>
      </c>
      <c r="E32" s="17"/>
    </row>
    <row r="33" spans="1:5" ht="12.75">
      <c r="A33" s="3" t="s">
        <v>25</v>
      </c>
      <c r="B33" s="16" t="e">
        <f>ROUND(#REF!,0)+60000-167</f>
        <v>#REF!</v>
      </c>
      <c r="C33" s="3"/>
      <c r="D33" s="16">
        <v>412624</v>
      </c>
      <c r="E33" s="17"/>
    </row>
    <row r="34" spans="1:5" ht="12.75">
      <c r="A34" s="3" t="s">
        <v>26</v>
      </c>
      <c r="B34" s="16" t="e">
        <f>ROUND(#REF!,0)</f>
        <v>#REF!</v>
      </c>
      <c r="C34" s="3"/>
      <c r="D34" s="16">
        <v>11142</v>
      </c>
      <c r="E34" s="17"/>
    </row>
    <row r="35" spans="1:5" ht="12.75">
      <c r="A35" s="3" t="s">
        <v>27</v>
      </c>
      <c r="B35" s="16" t="e">
        <f>ROUND(#REF!,0)+103+6</f>
        <v>#REF!</v>
      </c>
      <c r="C35" s="3"/>
      <c r="D35" s="16">
        <v>69634</v>
      </c>
      <c r="E35" s="17"/>
    </row>
    <row r="36" spans="1:5" ht="12.75">
      <c r="A36" s="3" t="s">
        <v>28</v>
      </c>
      <c r="B36" s="16" t="e">
        <f>ROUND(#REF!,0)</f>
        <v>#REF!</v>
      </c>
      <c r="C36" s="3"/>
      <c r="D36" s="16"/>
      <c r="E36" s="17"/>
    </row>
    <row r="37" spans="1:5" ht="12.75">
      <c r="A37" s="3" t="s">
        <v>29</v>
      </c>
      <c r="B37" s="16" t="e">
        <f>ROUND(#REF!,0)</f>
        <v>#REF!</v>
      </c>
      <c r="C37" s="3"/>
      <c r="D37" s="16"/>
      <c r="E37" s="17"/>
    </row>
    <row r="38" spans="1:5" ht="12.75">
      <c r="A38" s="3" t="s">
        <v>60</v>
      </c>
      <c r="B38" s="16">
        <f>256143+1686</f>
        <v>257829</v>
      </c>
      <c r="C38" s="3"/>
      <c r="D38" s="16">
        <v>0</v>
      </c>
      <c r="E38" s="17"/>
    </row>
    <row r="39" spans="1:5" ht="12.75">
      <c r="A39" s="3" t="s">
        <v>61</v>
      </c>
      <c r="B39" s="16" t="e">
        <f>ROUND(#REF!,0)-256143+1-1686</f>
        <v>#REF!</v>
      </c>
      <c r="C39" s="3"/>
      <c r="D39" s="16">
        <v>0</v>
      </c>
      <c r="E39" s="17"/>
    </row>
    <row r="40" spans="1:5" ht="12.75">
      <c r="A40" s="3" t="s">
        <v>30</v>
      </c>
      <c r="B40" s="18" t="e">
        <f>ROUND(#REF!,0)</f>
        <v>#REF!</v>
      </c>
      <c r="C40" s="3"/>
      <c r="D40" s="18">
        <v>3485</v>
      </c>
      <c r="E40" s="17"/>
    </row>
    <row r="41" spans="1:5" ht="12.75">
      <c r="A41" s="3"/>
      <c r="B41" s="16"/>
      <c r="C41" s="3"/>
      <c r="D41" s="16"/>
      <c r="E41" s="17"/>
    </row>
    <row r="42" spans="1:5" ht="12.75">
      <c r="A42" s="3"/>
      <c r="B42" s="21" t="e">
        <f>SUM(B32:B40)</f>
        <v>#REF!</v>
      </c>
      <c r="C42" s="3"/>
      <c r="D42" s="21">
        <f>SUM(D32:D40)</f>
        <v>574260</v>
      </c>
      <c r="E42" s="22"/>
    </row>
    <row r="43" spans="1:5" ht="12.75">
      <c r="A43" s="3"/>
      <c r="B43" s="3"/>
      <c r="C43" s="3"/>
      <c r="D43" s="3"/>
      <c r="E43" s="3"/>
    </row>
    <row r="44" spans="1:5" ht="12.75">
      <c r="A44" s="2" t="s">
        <v>31</v>
      </c>
      <c r="B44" s="23" t="e">
        <f>B29-B42</f>
        <v>#REF!</v>
      </c>
      <c r="C44" s="3"/>
      <c r="D44" s="23">
        <f>D29-D42</f>
        <v>-311761</v>
      </c>
      <c r="E44" s="22"/>
    </row>
    <row r="45" spans="1:5" ht="12.75">
      <c r="A45" s="3"/>
      <c r="B45" s="3"/>
      <c r="C45" s="3"/>
      <c r="D45" s="3"/>
      <c r="E45" s="3"/>
    </row>
    <row r="46" spans="1:5" ht="13.5" thickBot="1">
      <c r="A46" s="3"/>
      <c r="B46" s="24" t="e">
        <f>B44+SUM(B7:B17)</f>
        <v>#REF!</v>
      </c>
      <c r="C46" s="3"/>
      <c r="D46" s="24">
        <f>D44+SUM(D7:D17)</f>
        <v>1238880</v>
      </c>
      <c r="E46" s="22"/>
    </row>
    <row r="47" spans="1:5" ht="13.5" thickTop="1">
      <c r="A47" s="3"/>
      <c r="B47" s="3"/>
      <c r="C47" s="3"/>
      <c r="D47" s="12"/>
      <c r="E47" s="12"/>
    </row>
    <row r="48" spans="1:5" ht="12.75">
      <c r="A48" s="3" t="s">
        <v>32</v>
      </c>
      <c r="B48" s="3"/>
      <c r="C48" s="3"/>
      <c r="D48" s="12"/>
      <c r="E48" s="12"/>
    </row>
    <row r="49" spans="1:5" ht="12.75">
      <c r="A49" s="3"/>
      <c r="B49" s="3"/>
      <c r="C49" s="3"/>
      <c r="D49" s="12"/>
      <c r="E49" s="12"/>
    </row>
    <row r="50" spans="1:5" ht="12.75">
      <c r="A50" s="2" t="s">
        <v>33</v>
      </c>
      <c r="B50" s="12" t="e">
        <f>ROUND(#REF!,0)</f>
        <v>#REF!</v>
      </c>
      <c r="C50" s="3"/>
      <c r="D50" s="12">
        <v>415181</v>
      </c>
      <c r="E50" s="12"/>
    </row>
    <row r="51" spans="1:5" ht="12.75">
      <c r="A51" s="3"/>
      <c r="B51" s="3"/>
      <c r="C51" s="3"/>
      <c r="D51" s="12"/>
      <c r="E51" s="12"/>
    </row>
    <row r="52" spans="1:5" ht="12.75">
      <c r="A52" s="2" t="s">
        <v>34</v>
      </c>
      <c r="B52" s="12" t="e">
        <f>ROUND(#REF!,0)</f>
        <v>#REF!</v>
      </c>
      <c r="C52" s="3"/>
      <c r="D52" s="12">
        <v>303117</v>
      </c>
      <c r="E52" s="12"/>
    </row>
    <row r="53" spans="1:5" ht="12.75">
      <c r="A53" s="3"/>
      <c r="B53" s="3"/>
      <c r="C53" s="3"/>
      <c r="D53" s="12"/>
      <c r="E53" s="12"/>
    </row>
    <row r="54" spans="1:5" ht="12.75">
      <c r="A54" s="2" t="s">
        <v>36</v>
      </c>
      <c r="B54" s="12" t="e">
        <f>ROUND(#REF!,0)</f>
        <v>#REF!</v>
      </c>
      <c r="C54" s="3"/>
      <c r="D54" s="12">
        <v>61824</v>
      </c>
      <c r="E54" s="12"/>
    </row>
    <row r="55" spans="1:5" ht="12.75">
      <c r="A55" s="2"/>
      <c r="B55" s="3"/>
      <c r="C55" s="3"/>
      <c r="D55" s="12"/>
      <c r="E55" s="12"/>
    </row>
    <row r="56" spans="1:5" ht="12.75">
      <c r="A56" s="2" t="s">
        <v>37</v>
      </c>
      <c r="B56" s="12" t="e">
        <f>ROUND(#REF!,0)</f>
        <v>#REF!</v>
      </c>
      <c r="C56" s="3"/>
      <c r="D56" s="12">
        <v>82024</v>
      </c>
      <c r="E56" s="12"/>
    </row>
    <row r="57" spans="1:5" ht="12.75">
      <c r="A57" s="3"/>
      <c r="B57" s="3"/>
      <c r="C57" s="3"/>
      <c r="D57" s="12"/>
      <c r="E57" s="12"/>
    </row>
    <row r="58" spans="1:5" ht="12.75">
      <c r="A58" s="2" t="s">
        <v>38</v>
      </c>
      <c r="B58" s="25" t="e">
        <f>ROUND(#REF!,0)-6</f>
        <v>#REF!</v>
      </c>
      <c r="C58" s="3"/>
      <c r="D58" s="25">
        <v>-377332</v>
      </c>
      <c r="E58" s="17"/>
    </row>
    <row r="59" spans="1:5" ht="12.75">
      <c r="A59" s="3"/>
      <c r="B59" s="3"/>
      <c r="C59" s="3"/>
      <c r="D59" s="12"/>
      <c r="E59" s="12"/>
    </row>
    <row r="60" spans="1:5" ht="12.75">
      <c r="A60" s="3"/>
      <c r="B60" s="19" t="e">
        <f>SUM(B50:B58)</f>
        <v>#REF!</v>
      </c>
      <c r="C60" s="3"/>
      <c r="D60" s="19">
        <f>SUM(D50:D58)</f>
        <v>484814</v>
      </c>
      <c r="E60" s="19"/>
    </row>
    <row r="61" spans="1:5" ht="12.75">
      <c r="A61" s="2" t="s">
        <v>62</v>
      </c>
      <c r="B61" s="3"/>
      <c r="C61" s="3"/>
      <c r="D61" s="12"/>
      <c r="E61" s="12"/>
    </row>
    <row r="62" spans="1:5" ht="12.75">
      <c r="A62" s="3" t="s">
        <v>39</v>
      </c>
      <c r="B62" s="12" t="e">
        <f>#REF!</f>
        <v>#REF!</v>
      </c>
      <c r="C62" s="3"/>
      <c r="D62" s="12"/>
      <c r="E62" s="12"/>
    </row>
    <row r="63" spans="1:6" ht="12.75">
      <c r="A63" s="3" t="s">
        <v>40</v>
      </c>
      <c r="B63" s="12" t="e">
        <f>ROUND(#REF!,0)</f>
        <v>#REF!</v>
      </c>
      <c r="C63" s="3"/>
      <c r="D63" s="12">
        <v>92781</v>
      </c>
      <c r="E63" s="12"/>
      <c r="F63" s="1"/>
    </row>
    <row r="64" spans="1:5" ht="12.75">
      <c r="A64" s="3" t="s">
        <v>41</v>
      </c>
      <c r="B64" s="12" t="e">
        <f>ROUND(#REF!,0)</f>
        <v>#REF!</v>
      </c>
      <c r="C64" s="3"/>
      <c r="D64" s="12">
        <v>350000</v>
      </c>
      <c r="E64" s="12"/>
    </row>
    <row r="65" spans="1:5" ht="12.75">
      <c r="A65" s="3" t="s">
        <v>42</v>
      </c>
      <c r="B65" s="12" t="e">
        <f>ROUND(#REF!,0)-1588-60000</f>
        <v>#REF!</v>
      </c>
      <c r="C65" s="3"/>
      <c r="D65" s="12">
        <v>297850</v>
      </c>
      <c r="E65" s="12"/>
    </row>
    <row r="66" spans="1:5" ht="12.75">
      <c r="A66" s="3" t="s">
        <v>43</v>
      </c>
      <c r="B66" s="12" t="e">
        <f>ROUND(#REF!,0)</f>
        <v>#REF!</v>
      </c>
      <c r="C66" s="3"/>
      <c r="D66" s="12"/>
      <c r="E66" s="12"/>
    </row>
    <row r="67" spans="1:5" ht="12.75">
      <c r="A67" s="3" t="s">
        <v>44</v>
      </c>
      <c r="B67" s="12" t="e">
        <f>ROUND(#REF!,0)-103</f>
        <v>#REF!</v>
      </c>
      <c r="C67" s="3"/>
      <c r="D67" s="12">
        <v>5395</v>
      </c>
      <c r="E67" s="12"/>
    </row>
    <row r="68" spans="1:5" ht="12.75">
      <c r="A68" s="3" t="s">
        <v>45</v>
      </c>
      <c r="B68" s="25" t="e">
        <f>ROUND(#REF!,0)</f>
        <v>#REF!</v>
      </c>
      <c r="C68" s="3"/>
      <c r="D68" s="25">
        <v>8040</v>
      </c>
      <c r="E68" s="17"/>
    </row>
    <row r="69" spans="1:5" ht="12.75">
      <c r="A69" s="3"/>
      <c r="B69" s="3"/>
      <c r="C69" s="3"/>
      <c r="D69" s="3"/>
      <c r="E69" s="3"/>
    </row>
    <row r="70" spans="1:5" ht="13.5" thickBot="1">
      <c r="A70" s="3"/>
      <c r="B70" s="24" t="e">
        <f>SUM(B60:B68)</f>
        <v>#REF!</v>
      </c>
      <c r="C70" s="3"/>
      <c r="D70" s="24">
        <f>SUM(D60:D68)</f>
        <v>1238880</v>
      </c>
      <c r="E70" s="22"/>
    </row>
    <row r="71" spans="1:5" ht="13.5" thickTop="1">
      <c r="A71" s="3"/>
      <c r="B71" s="3"/>
      <c r="C71" s="3"/>
      <c r="D71" s="3"/>
      <c r="E71" s="3"/>
    </row>
    <row r="72" spans="1:5" ht="12.75">
      <c r="A72" s="3" t="s">
        <v>46</v>
      </c>
      <c r="B72" s="19" t="e">
        <f>B70-B46</f>
        <v>#REF!</v>
      </c>
      <c r="C72" s="3"/>
      <c r="D72" s="19">
        <f>D70-D46</f>
        <v>0</v>
      </c>
      <c r="E72" s="3"/>
    </row>
    <row r="73" spans="1:5" ht="12.75">
      <c r="A73" s="7" t="str">
        <f>A1</f>
        <v>KEDAH CEMENT HOLDINGS BERHAD</v>
      </c>
      <c r="B73" s="3"/>
      <c r="C73" s="3"/>
      <c r="D73" s="3"/>
      <c r="E73" s="3"/>
    </row>
    <row r="74" spans="1:5" ht="12.75">
      <c r="A74" s="11" t="s">
        <v>47</v>
      </c>
      <c r="B74" s="3"/>
      <c r="C74" s="3"/>
      <c r="D74" s="3"/>
      <c r="E74" s="3"/>
    </row>
    <row r="75" spans="1:5" ht="12.75">
      <c r="A75" s="11"/>
      <c r="B75" s="3"/>
      <c r="C75" s="3"/>
      <c r="D75" s="3"/>
      <c r="E75" s="3"/>
    </row>
    <row r="76" spans="1:5" ht="12.75">
      <c r="A76" s="5"/>
      <c r="B76" s="6" t="s">
        <v>57</v>
      </c>
      <c r="C76" s="7"/>
      <c r="D76" s="6" t="s">
        <v>58</v>
      </c>
      <c r="E76" s="6"/>
    </row>
    <row r="77" spans="1:5" ht="12.75">
      <c r="A77" s="5"/>
      <c r="B77" s="8" t="s">
        <v>8</v>
      </c>
      <c r="C77" s="9"/>
      <c r="D77" s="8" t="s">
        <v>8</v>
      </c>
      <c r="E77" s="8"/>
    </row>
    <row r="78" spans="1:5" ht="12.75">
      <c r="A78" s="13"/>
      <c r="B78" s="3"/>
      <c r="C78" s="3"/>
      <c r="D78" s="3"/>
      <c r="E78" s="3"/>
    </row>
    <row r="79" spans="1:5" ht="13.5" thickBot="1">
      <c r="A79" s="26" t="s">
        <v>48</v>
      </c>
      <c r="B79" s="27" t="e">
        <f>ROUND(#REF!,0)</f>
        <v>#REF!</v>
      </c>
      <c r="C79" s="3"/>
      <c r="D79" s="27">
        <v>380448</v>
      </c>
      <c r="E79" s="3"/>
    </row>
    <row r="80" spans="1:5" ht="13.5" thickTop="1">
      <c r="A80" s="28"/>
      <c r="B80" s="3"/>
      <c r="C80" s="3"/>
      <c r="D80" s="3"/>
      <c r="E80" s="3"/>
    </row>
    <row r="81" spans="1:5" ht="12.75">
      <c r="A81" s="28" t="s">
        <v>49</v>
      </c>
      <c r="B81" s="12" t="e">
        <f>ROUND(#REF!,0)</f>
        <v>#REF!</v>
      </c>
      <c r="C81" s="3"/>
      <c r="D81" s="3"/>
      <c r="E81" s="3"/>
    </row>
    <row r="82" spans="1:5" ht="12.75">
      <c r="A82" s="28"/>
      <c r="B82" s="3"/>
      <c r="C82" s="3"/>
      <c r="D82" s="3"/>
      <c r="E82" s="3"/>
    </row>
    <row r="83" spans="1:5" ht="12.75">
      <c r="A83" s="26" t="s">
        <v>50</v>
      </c>
      <c r="B83" s="12" t="e">
        <f>ROUND(#REF!,0)</f>
        <v>#REF!</v>
      </c>
      <c r="C83" s="3"/>
      <c r="D83" s="12">
        <v>-169700</v>
      </c>
      <c r="E83" s="3"/>
    </row>
    <row r="84" spans="1:5" ht="12.75">
      <c r="A84" s="28"/>
      <c r="B84" s="3"/>
      <c r="C84" s="3"/>
      <c r="D84" s="12"/>
      <c r="E84" s="3"/>
    </row>
    <row r="85" spans="1:5" ht="12.75">
      <c r="A85" s="26" t="s">
        <v>51</v>
      </c>
      <c r="B85" s="25" t="e">
        <f>ROUND(#REF!,0)</f>
        <v>#REF!</v>
      </c>
      <c r="C85" s="3"/>
      <c r="D85" s="25">
        <v>8325</v>
      </c>
      <c r="E85" s="3"/>
    </row>
    <row r="86" spans="1:5" ht="12.75">
      <c r="A86" s="28"/>
      <c r="B86" s="3"/>
      <c r="C86" s="3"/>
      <c r="D86" s="12"/>
      <c r="E86" s="3"/>
    </row>
    <row r="87" spans="1:5" ht="12.75">
      <c r="A87" s="28"/>
      <c r="B87" s="19" t="e">
        <f>SUM(B83:B85)</f>
        <v>#REF!</v>
      </c>
      <c r="C87" s="3"/>
      <c r="D87" s="12">
        <f>SUM(D83:D85)</f>
        <v>-161375</v>
      </c>
      <c r="E87" s="3"/>
    </row>
    <row r="88" spans="1:5" ht="12.75">
      <c r="A88" s="28"/>
      <c r="B88" s="3"/>
      <c r="C88" s="3"/>
      <c r="D88" s="12"/>
      <c r="E88" s="3"/>
    </row>
    <row r="89" spans="1:5" ht="12.75">
      <c r="A89" s="26" t="s">
        <v>52</v>
      </c>
      <c r="B89" s="25" t="e">
        <f>ROUND(#REF!,0)+6</f>
        <v>#REF!</v>
      </c>
      <c r="C89" s="3"/>
      <c r="D89" s="25">
        <v>-2757</v>
      </c>
      <c r="E89" s="3"/>
    </row>
    <row r="90" spans="1:5" ht="12.75">
      <c r="A90" s="28"/>
      <c r="B90" s="3"/>
      <c r="C90" s="3"/>
      <c r="D90" s="12"/>
      <c r="E90" s="3"/>
    </row>
    <row r="91" spans="1:5" ht="12.75">
      <c r="A91" s="26" t="s">
        <v>53</v>
      </c>
      <c r="B91" s="12" t="e">
        <f>SUM(B87:B89)</f>
        <v>#REF!</v>
      </c>
      <c r="C91" s="3"/>
      <c r="D91" s="12">
        <f>SUM(D87:D89)</f>
        <v>-164132</v>
      </c>
      <c r="E91" s="3"/>
    </row>
    <row r="92" spans="1:5" ht="12.75">
      <c r="A92" s="28"/>
      <c r="B92" s="3"/>
      <c r="C92" s="3"/>
      <c r="D92" s="12"/>
      <c r="E92" s="3"/>
    </row>
    <row r="93" spans="1:5" ht="12.75">
      <c r="A93" s="26" t="s">
        <v>54</v>
      </c>
      <c r="B93" s="25" t="e">
        <f>ROUND(#REF!,0)</f>
        <v>#REF!</v>
      </c>
      <c r="C93" s="3"/>
      <c r="D93" s="25">
        <v>0</v>
      </c>
      <c r="E93" s="3"/>
    </row>
    <row r="94" spans="1:5" ht="12.75">
      <c r="A94" s="28"/>
      <c r="B94" s="3"/>
      <c r="C94" s="3"/>
      <c r="D94" s="12"/>
      <c r="E94" s="3"/>
    </row>
    <row r="95" spans="1:5" ht="12.75">
      <c r="A95" s="28"/>
      <c r="B95" s="19" t="e">
        <f>SUM(B91:B93)</f>
        <v>#REF!</v>
      </c>
      <c r="C95" s="3"/>
      <c r="D95" s="19">
        <f>SUM(D91:D93)</f>
        <v>-164132</v>
      </c>
      <c r="E95" s="3"/>
    </row>
    <row r="96" spans="1:5" ht="12.75">
      <c r="A96" s="12"/>
      <c r="B96" s="3"/>
      <c r="C96" s="3"/>
      <c r="D96" s="12"/>
      <c r="E96" s="3"/>
    </row>
    <row r="97" spans="1:5" ht="12.75">
      <c r="A97" s="29" t="s">
        <v>55</v>
      </c>
      <c r="B97" s="25" t="e">
        <f>ROUND(#REF!,0)</f>
        <v>#REF!</v>
      </c>
      <c r="C97" s="3"/>
      <c r="D97" s="25">
        <v>-213200</v>
      </c>
      <c r="E97" s="3"/>
    </row>
    <row r="98" spans="1:5" ht="12.75">
      <c r="A98" s="29"/>
      <c r="B98" s="3"/>
      <c r="C98" s="3"/>
      <c r="D98" s="12"/>
      <c r="E98" s="3"/>
    </row>
    <row r="99" spans="1:5" ht="13.5" thickBot="1">
      <c r="A99" s="29" t="s">
        <v>56</v>
      </c>
      <c r="B99" s="27" t="e">
        <f>SUM(B95:B97)</f>
        <v>#REF!</v>
      </c>
      <c r="C99" s="3"/>
      <c r="D99" s="27">
        <f>SUM(D95:D97)</f>
        <v>-377332</v>
      </c>
      <c r="E99" s="3"/>
    </row>
    <row r="100" spans="1:5" ht="13.5" thickTop="1">
      <c r="A100" s="12"/>
      <c r="B100" s="3"/>
      <c r="C100" s="3"/>
      <c r="D100" s="3"/>
      <c r="E100" s="3"/>
    </row>
  </sheetData>
  <printOptions/>
  <pageMargins left="0.75" right="0.75" top="1" bottom="1" header="0.5" footer="0.5"/>
  <pageSetup orientation="portrait" paperSize="9"/>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Malayan Cement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Kedah Cement Holdings Berhad</dc:title>
  <dc:subject>Consolidation Pack 2000</dc:subject>
  <dc:creator>Ka-Meng Au</dc:creator>
  <cp:keywords/>
  <dc:description/>
  <cp:lastModifiedBy>Chin Tze Neng</cp:lastModifiedBy>
  <cp:lastPrinted>2001-04-05T08:56:18Z</cp:lastPrinted>
  <dcterms:created xsi:type="dcterms:W3CDTF">2000-02-08T06:01:45Z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